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otballnsw.sharepoint.com/sites/Competitions/Shared Documents/General/1. New filing system/2025/CMP - Competitions Department/OPS - Football Operations/Player Points System/1 - Blank Template/"/>
    </mc:Choice>
  </mc:AlternateContent>
  <xr:revisionPtr revIDLastSave="6" documentId="8_{516D809D-40A7-4B26-8B6A-52D90266F250}" xr6:coauthVersionLast="47" xr6:coauthVersionMax="47" xr10:uidLastSave="{5C9F79D2-29C0-46EB-B80A-D3E9C935475B}"/>
  <bookViews>
    <workbookView xWindow="-110" yWindow="-110" windowWidth="25180" windowHeight="16260" xr2:uid="{F5701428-1979-4E34-A8D9-70C8A7CA92A7}"/>
  </bookViews>
  <sheets>
    <sheet name="Player Points System" sheetId="1" r:id="rId1"/>
  </sheets>
  <definedNames>
    <definedName name="Z_9D88298D_2C22_4FC4_9FD4_0F05C89BBC60_.wvu.Cols" localSheetId="0" hidden="1">'Player Points System'!$U:$AG</definedName>
  </definedNames>
  <calcPr calcId="191028"/>
  <customWorkbookViews>
    <customWorkbookView name="51" guid="{9D88298D-2C22-4FC4-9FD4-0F05C89BBC60}" includePrintSettings="0" maximized="1" xWindow="1912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" i="1" l="1"/>
  <c r="D40" i="1"/>
  <c r="D41" i="1"/>
  <c r="D39" i="1"/>
  <c r="J37" i="1"/>
  <c r="J38" i="1"/>
  <c r="J39" i="1"/>
  <c r="O46" i="1"/>
  <c r="AF20" i="1"/>
  <c r="G40" i="1" s="1"/>
  <c r="AF19" i="1"/>
  <c r="J36" i="1" s="1"/>
  <c r="AF14" i="1" l="1"/>
  <c r="G36" i="1" s="1"/>
  <c r="AF15" i="1"/>
  <c r="G37" i="1" s="1"/>
  <c r="AF16" i="1"/>
  <c r="G38" i="1" s="1"/>
  <c r="AF17" i="1"/>
  <c r="G39" i="1" s="1"/>
  <c r="AF18" i="1"/>
  <c r="J35" i="1" s="1"/>
  <c r="AF13" i="1"/>
  <c r="G35" i="1" s="1"/>
  <c r="P46" i="1" l="1"/>
  <c r="D38" i="1"/>
  <c r="D35" i="1"/>
  <c r="AB31" i="1" l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8" i="1"/>
  <c r="R46" i="1"/>
  <c r="J40" i="1" s="1"/>
  <c r="Q46" i="1"/>
  <c r="Z30" i="1"/>
  <c r="Y30" i="1"/>
  <c r="X30" i="1"/>
  <c r="G30" i="1"/>
  <c r="V30" i="1" s="1"/>
  <c r="F30" i="1"/>
  <c r="H30" i="1" s="1"/>
  <c r="W30" i="1" s="1"/>
  <c r="Z29" i="1"/>
  <c r="Y29" i="1"/>
  <c r="X29" i="1"/>
  <c r="G29" i="1"/>
  <c r="V29" i="1" s="1"/>
  <c r="F29" i="1"/>
  <c r="H29" i="1" s="1"/>
  <c r="W29" i="1" s="1"/>
  <c r="Z28" i="1"/>
  <c r="Y28" i="1"/>
  <c r="X28" i="1"/>
  <c r="G28" i="1"/>
  <c r="V28" i="1" s="1"/>
  <c r="F28" i="1"/>
  <c r="H28" i="1" s="1"/>
  <c r="W28" i="1" s="1"/>
  <c r="Z27" i="1"/>
  <c r="Y27" i="1"/>
  <c r="X27" i="1"/>
  <c r="G27" i="1"/>
  <c r="V27" i="1" s="1"/>
  <c r="F27" i="1"/>
  <c r="H27" i="1" s="1"/>
  <c r="W27" i="1" s="1"/>
  <c r="Z26" i="1"/>
  <c r="Y26" i="1"/>
  <c r="X26" i="1"/>
  <c r="G26" i="1"/>
  <c r="V26" i="1" s="1"/>
  <c r="F26" i="1"/>
  <c r="H26" i="1" s="1"/>
  <c r="W26" i="1" s="1"/>
  <c r="Z25" i="1"/>
  <c r="Y25" i="1"/>
  <c r="X25" i="1"/>
  <c r="G25" i="1"/>
  <c r="V25" i="1" s="1"/>
  <c r="F25" i="1"/>
  <c r="H25" i="1" s="1"/>
  <c r="W25" i="1" s="1"/>
  <c r="Z24" i="1"/>
  <c r="Y24" i="1"/>
  <c r="X24" i="1"/>
  <c r="G24" i="1"/>
  <c r="V24" i="1" s="1"/>
  <c r="F24" i="1"/>
  <c r="H24" i="1" s="1"/>
  <c r="W24" i="1" s="1"/>
  <c r="Z23" i="1"/>
  <c r="Y23" i="1"/>
  <c r="X23" i="1"/>
  <c r="G23" i="1"/>
  <c r="V23" i="1" s="1"/>
  <c r="F23" i="1"/>
  <c r="H23" i="1" s="1"/>
  <c r="W23" i="1" s="1"/>
  <c r="Z22" i="1"/>
  <c r="Y22" i="1"/>
  <c r="X22" i="1"/>
  <c r="G22" i="1"/>
  <c r="V22" i="1" s="1"/>
  <c r="F22" i="1"/>
  <c r="H22" i="1" s="1"/>
  <c r="W22" i="1" s="1"/>
  <c r="Z21" i="1"/>
  <c r="Y21" i="1"/>
  <c r="X21" i="1"/>
  <c r="G21" i="1"/>
  <c r="V21" i="1" s="1"/>
  <c r="F21" i="1"/>
  <c r="H21" i="1" s="1"/>
  <c r="W21" i="1" s="1"/>
  <c r="Z20" i="1"/>
  <c r="Y20" i="1"/>
  <c r="X20" i="1"/>
  <c r="G20" i="1"/>
  <c r="V20" i="1" s="1"/>
  <c r="F20" i="1"/>
  <c r="H20" i="1" s="1"/>
  <c r="W20" i="1" s="1"/>
  <c r="Z19" i="1"/>
  <c r="Y19" i="1"/>
  <c r="X19" i="1"/>
  <c r="G19" i="1"/>
  <c r="V19" i="1" s="1"/>
  <c r="F19" i="1"/>
  <c r="H19" i="1" s="1"/>
  <c r="W19" i="1" s="1"/>
  <c r="Z18" i="1"/>
  <c r="Y18" i="1"/>
  <c r="X18" i="1"/>
  <c r="G18" i="1"/>
  <c r="V18" i="1" s="1"/>
  <c r="F18" i="1"/>
  <c r="H18" i="1" s="1"/>
  <c r="W18" i="1" s="1"/>
  <c r="Z17" i="1"/>
  <c r="Y17" i="1"/>
  <c r="X17" i="1"/>
  <c r="G17" i="1"/>
  <c r="V17" i="1" s="1"/>
  <c r="F17" i="1"/>
  <c r="H17" i="1" s="1"/>
  <c r="W17" i="1" s="1"/>
  <c r="Z16" i="1"/>
  <c r="Y16" i="1"/>
  <c r="X16" i="1"/>
  <c r="G16" i="1"/>
  <c r="V16" i="1" s="1"/>
  <c r="F16" i="1"/>
  <c r="H16" i="1" s="1"/>
  <c r="W16" i="1" s="1"/>
  <c r="Z15" i="1"/>
  <c r="Y15" i="1"/>
  <c r="X15" i="1"/>
  <c r="G15" i="1"/>
  <c r="V15" i="1" s="1"/>
  <c r="F15" i="1"/>
  <c r="H15" i="1" s="1"/>
  <c r="W15" i="1" s="1"/>
  <c r="Z14" i="1"/>
  <c r="Y14" i="1"/>
  <c r="X14" i="1"/>
  <c r="G14" i="1"/>
  <c r="V14" i="1" s="1"/>
  <c r="F14" i="1"/>
  <c r="H14" i="1" s="1"/>
  <c r="W14" i="1" s="1"/>
  <c r="Z13" i="1"/>
  <c r="Y13" i="1"/>
  <c r="X13" i="1"/>
  <c r="G13" i="1"/>
  <c r="V13" i="1" s="1"/>
  <c r="F13" i="1"/>
  <c r="H13" i="1" s="1"/>
  <c r="W13" i="1" s="1"/>
  <c r="Z12" i="1"/>
  <c r="Y12" i="1"/>
  <c r="X12" i="1"/>
  <c r="G12" i="1"/>
  <c r="V12" i="1" s="1"/>
  <c r="F12" i="1"/>
  <c r="H12" i="1" s="1"/>
  <c r="W12" i="1" s="1"/>
  <c r="Z11" i="1"/>
  <c r="Y11" i="1"/>
  <c r="X11" i="1"/>
  <c r="G11" i="1"/>
  <c r="V11" i="1" s="1"/>
  <c r="F11" i="1"/>
  <c r="H11" i="1" s="1"/>
  <c r="W11" i="1" s="1"/>
  <c r="Z10" i="1"/>
  <c r="Y10" i="1"/>
  <c r="X10" i="1"/>
  <c r="G10" i="1"/>
  <c r="V10" i="1" s="1"/>
  <c r="F10" i="1"/>
  <c r="H10" i="1" s="1"/>
  <c r="W10" i="1" s="1"/>
  <c r="Z9" i="1"/>
  <c r="Y9" i="1"/>
  <c r="X9" i="1"/>
  <c r="G9" i="1"/>
  <c r="V9" i="1" s="1"/>
  <c r="F9" i="1"/>
  <c r="H9" i="1" s="1"/>
  <c r="W9" i="1" s="1"/>
  <c r="Z8" i="1"/>
  <c r="Y8" i="1"/>
  <c r="X8" i="1"/>
  <c r="G8" i="1"/>
  <c r="V8" i="1" s="1"/>
  <c r="F8" i="1"/>
  <c r="D36" i="1" l="1"/>
  <c r="AB19" i="1"/>
  <c r="R19" i="1" s="1"/>
  <c r="AB15" i="1"/>
  <c r="R15" i="1" s="1"/>
  <c r="AB12" i="1"/>
  <c r="R12" i="1" s="1"/>
  <c r="AB16" i="1"/>
  <c r="R16" i="1" s="1"/>
  <c r="AB20" i="1"/>
  <c r="R20" i="1" s="1"/>
  <c r="AB24" i="1"/>
  <c r="R24" i="1" s="1"/>
  <c r="AB28" i="1"/>
  <c r="R28" i="1" s="1"/>
  <c r="AB27" i="1"/>
  <c r="R27" i="1" s="1"/>
  <c r="AB18" i="1"/>
  <c r="R18" i="1" s="1"/>
  <c r="AB22" i="1"/>
  <c r="R22" i="1" s="1"/>
  <c r="AB26" i="1"/>
  <c r="R26" i="1" s="1"/>
  <c r="AB30" i="1"/>
  <c r="R30" i="1" s="1"/>
  <c r="AB11" i="1"/>
  <c r="R11" i="1" s="1"/>
  <c r="AB23" i="1"/>
  <c r="R23" i="1" s="1"/>
  <c r="AB17" i="1"/>
  <c r="R17" i="1" s="1"/>
  <c r="AB21" i="1"/>
  <c r="R21" i="1" s="1"/>
  <c r="AB25" i="1"/>
  <c r="R25" i="1" s="1"/>
  <c r="AB29" i="1"/>
  <c r="R29" i="1" s="1"/>
  <c r="AB13" i="1"/>
  <c r="R13" i="1" s="1"/>
  <c r="AB14" i="1"/>
  <c r="R14" i="1" s="1"/>
  <c r="AB10" i="1"/>
  <c r="R10" i="1" s="1"/>
  <c r="AB9" i="1"/>
  <c r="R9" i="1" s="1"/>
  <c r="H8" i="1"/>
  <c r="D37" i="1" s="1"/>
  <c r="W8" i="1" l="1"/>
  <c r="AB8" i="1" l="1"/>
  <c r="R8" i="1" l="1"/>
  <c r="T3" i="1" s="1"/>
</calcChain>
</file>

<file path=xl/sharedStrings.xml><?xml version="1.0" encoding="utf-8"?>
<sst xmlns="http://schemas.openxmlformats.org/spreadsheetml/2006/main" count="100" uniqueCount="73">
  <si>
    <t>Club Name</t>
  </si>
  <si>
    <t>Date</t>
  </si>
  <si>
    <t>Total Points</t>
  </si>
  <si>
    <t>Player 
No.</t>
  </si>
  <si>
    <t>Player Name</t>
  </si>
  <si>
    <t>FFA Number</t>
  </si>
  <si>
    <t>DOB</t>
  </si>
  <si>
    <t>Age as at</t>
  </si>
  <si>
    <t>Standard 
Player</t>
  </si>
  <si>
    <t>Youth Player Deduction</t>
  </si>
  <si>
    <t>Homegrown Player Deduction</t>
  </si>
  <si>
    <t>Loyalty Player Deduction</t>
  </si>
  <si>
    <t>Switching Player/ Progressions</t>
  </si>
  <si>
    <t>Points</t>
  </si>
  <si>
    <t>Explanation</t>
  </si>
  <si>
    <t>Youth Player</t>
  </si>
  <si>
    <t>Homegrown Player</t>
  </si>
  <si>
    <t>Loyalty Player</t>
  </si>
  <si>
    <t>Visa Player = 10</t>
  </si>
  <si>
    <t>Dropdown points</t>
  </si>
  <si>
    <t>Revised total</t>
  </si>
  <si>
    <t>First Name</t>
  </si>
  <si>
    <t>Last Name</t>
  </si>
  <si>
    <t>dd/mm/yyyy</t>
  </si>
  <si>
    <t>10 Points</t>
  </si>
  <si>
    <t>Max 5 Points</t>
  </si>
  <si>
    <t>Select relevant option if player is coming to your Club from another Club</t>
  </si>
  <si>
    <t>Enter 1 - 5</t>
  </si>
  <si>
    <t>Y</t>
  </si>
  <si>
    <t>Former Professional - Switching (5pts)</t>
  </si>
  <si>
    <t>Former Pathway Player (Not COO) - Switching (1pt)</t>
  </si>
  <si>
    <t>NPL Amateur (10 or more games) - Switching (5pts)</t>
  </si>
  <si>
    <t>NPL Amateur (Less than 10 games) - Switching (3pts)</t>
  </si>
  <si>
    <t>Australian Overseas Amateur - Switching (2pts)</t>
  </si>
  <si>
    <t>Pathway Player - Progression (0pts)</t>
  </si>
  <si>
    <t>Australian Marquee - Progression (0pts)</t>
  </si>
  <si>
    <t>National Elite Pathway Loan Player (0pts)</t>
  </si>
  <si>
    <t xml:space="preserve">Summary Information </t>
  </si>
  <si>
    <t>Points Deductions</t>
  </si>
  <si>
    <t>First Team Player Loan</t>
  </si>
  <si>
    <t xml:space="preserve">Youth Player </t>
  </si>
  <si>
    <t>First Team Player</t>
  </si>
  <si>
    <t>Promoted Club</t>
  </si>
  <si>
    <t>Players</t>
  </si>
  <si>
    <t>Switching Players</t>
  </si>
  <si>
    <t>Progressions &amp; Deductions</t>
  </si>
  <si>
    <t>No of Players</t>
  </si>
  <si>
    <t>Former Professional</t>
  </si>
  <si>
    <t>Pathway Players</t>
  </si>
  <si>
    <t xml:space="preserve">Player Advancement </t>
  </si>
  <si>
    <t>Average Age</t>
  </si>
  <si>
    <t>Former Pathway Player (Not COO)</t>
  </si>
  <si>
    <t xml:space="preserve"> Australian Marquee</t>
  </si>
  <si>
    <t>Youth Players</t>
  </si>
  <si>
    <t>NPL Amateur 10+ Games</t>
  </si>
  <si>
    <t>NPL Amateur -10 Games</t>
  </si>
  <si>
    <t>Youth Player Advancement</t>
  </si>
  <si>
    <t>Homegrown Players</t>
  </si>
  <si>
    <t xml:space="preserve">Australian Overseas Amateur </t>
  </si>
  <si>
    <t>First Team Player Advancement</t>
  </si>
  <si>
    <t>Loyalty Players</t>
  </si>
  <si>
    <t>National Elite Pathway Loan Player</t>
  </si>
  <si>
    <t>Total Points Deductions</t>
  </si>
  <si>
    <t>AFC/OFC Visa Players</t>
  </si>
  <si>
    <t>Retained 2004-Born Under 20 Amateur Players</t>
  </si>
  <si>
    <t>0 Points</t>
  </si>
  <si>
    <t xml:space="preserve">Non-AFC or OFC Visa Player
</t>
  </si>
  <si>
    <t xml:space="preserve">AFC or OFC Visa Player
</t>
  </si>
  <si>
    <t>Non-AFC/OFC Visa Players</t>
  </si>
  <si>
    <t xml:space="preserve">Homegrown Player U15-U21
</t>
  </si>
  <si>
    <t>Minimum 3 Required</t>
  </si>
  <si>
    <t xml:space="preserve">U15-U21 Homegrown Players </t>
  </si>
  <si>
    <t xml:space="preserve">Football NSW League Men's 2025 - Player Points System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</si>
</sst>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-#,##0"/>
    <numFmt numFmtId="165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name val="Arial"/>
      <family val="2"/>
    </font>
    <font>
      <sz val="9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5EB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B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0" tint="-0.34998626667073579"/>
      </bottom>
      <diagonal/>
    </border>
    <border>
      <left/>
      <right style="thin">
        <color theme="2" tint="-0.249977111117893"/>
      </right>
      <top style="thin">
        <color theme="2" tint="-0.249977111117893"/>
      </top>
      <bottom style="thin">
        <color theme="0" tint="-0.34998626667073579"/>
      </bottom>
      <diagonal/>
    </border>
    <border>
      <left style="thin">
        <color theme="2" tint="-0.249977111117893"/>
      </left>
      <right/>
      <top style="thin">
        <color theme="0" tint="-0.34998626667073579"/>
      </top>
      <bottom style="thin">
        <color theme="2" tint="-0.249977111117893"/>
      </bottom>
      <diagonal/>
    </border>
    <border>
      <left/>
      <right style="thin">
        <color theme="2" tint="-0.249977111117893"/>
      </right>
      <top style="thin">
        <color theme="0" tint="-0.34998626667073579"/>
      </top>
      <bottom style="thin">
        <color theme="2" tint="-0.249977111117893"/>
      </bottom>
      <diagonal/>
    </border>
    <border>
      <left/>
      <right style="thin">
        <color theme="2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2" tint="-0.249977111117893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2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2" tint="-0.249977111117893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2" tint="-0.249977111117893"/>
      </bottom>
      <diagonal/>
    </border>
    <border>
      <left style="thin">
        <color theme="0" tint="-0.34998626667073579"/>
      </left>
      <right style="thin">
        <color theme="2" tint="-0.249977111117893"/>
      </right>
      <top style="thin">
        <color theme="0" tint="-0.34998626667073579"/>
      </top>
      <bottom style="thin">
        <color theme="2" tint="-0.249977111117893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2" fillId="6" borderId="3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2" fillId="7" borderId="0" xfId="0" applyFont="1" applyFill="1" applyAlignment="1">
      <alignment horizontal="center" vertical="center" wrapText="1"/>
    </xf>
    <xf numFmtId="0" fontId="2" fillId="8" borderId="0" xfId="0" applyFont="1" applyFill="1" applyAlignment="1">
      <alignment horizontal="center" vertical="center" wrapText="1"/>
    </xf>
    <xf numFmtId="0" fontId="0" fillId="0" borderId="0" xfId="0" applyAlignment="1">
      <alignment vertical="top"/>
    </xf>
    <xf numFmtId="0" fontId="0" fillId="6" borderId="1" xfId="0" applyFill="1" applyBorder="1" applyAlignment="1">
      <alignment horizontal="center" vertical="center" wrapText="1"/>
    </xf>
    <xf numFmtId="1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0" fillId="9" borderId="10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14" fontId="0" fillId="9" borderId="1" xfId="0" applyNumberFormat="1" applyFill="1" applyBorder="1" applyAlignment="1">
      <alignment horizontal="center" vertical="center" wrapText="1"/>
    </xf>
    <xf numFmtId="0" fontId="0" fillId="9" borderId="16" xfId="0" applyFill="1" applyBorder="1" applyAlignment="1">
      <alignment horizontal="center" vertical="center" wrapText="1"/>
    </xf>
    <xf numFmtId="0" fontId="0" fillId="10" borderId="8" xfId="0" applyFill="1" applyBorder="1" applyAlignment="1">
      <alignment horizontal="center" vertical="top" wrapText="1"/>
    </xf>
    <xf numFmtId="0" fontId="6" fillId="10" borderId="10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11" borderId="3" xfId="0" applyFont="1" applyFill="1" applyBorder="1" applyAlignment="1">
      <alignment horizontal="center" vertical="center" wrapText="1"/>
    </xf>
    <xf numFmtId="0" fontId="2" fillId="11" borderId="0" xfId="0" applyFont="1" applyFill="1" applyAlignment="1">
      <alignment horizontal="center" vertical="center" wrapText="1"/>
    </xf>
    <xf numFmtId="0" fontId="2" fillId="11" borderId="0" xfId="0" applyFont="1" applyFill="1" applyAlignment="1">
      <alignment vertical="top"/>
    </xf>
    <xf numFmtId="0" fontId="2" fillId="11" borderId="0" xfId="0" applyFont="1" applyFill="1" applyAlignment="1">
      <alignment vertical="center"/>
    </xf>
    <xf numFmtId="0" fontId="9" fillId="3" borderId="3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0" fontId="10" fillId="10" borderId="3" xfId="0" applyFont="1" applyFill="1" applyBorder="1" applyAlignment="1">
      <alignment horizontal="center" vertical="top" wrapText="1"/>
    </xf>
    <xf numFmtId="0" fontId="10" fillId="6" borderId="3" xfId="0" applyFont="1" applyFill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1" fontId="7" fillId="6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1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65" fontId="0" fillId="6" borderId="1" xfId="0" applyNumberFormat="1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164" fontId="11" fillId="0" borderId="1" xfId="0" applyNumberFormat="1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14" fontId="11" fillId="0" borderId="1" xfId="0" applyNumberFormat="1" applyFont="1" applyBorder="1" applyAlignment="1" applyProtection="1">
      <alignment horizontal="center" vertical="center" wrapText="1"/>
      <protection locked="0"/>
    </xf>
    <xf numFmtId="0" fontId="0" fillId="6" borderId="14" xfId="0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top" wrapText="1"/>
    </xf>
    <xf numFmtId="0" fontId="0" fillId="6" borderId="16" xfId="0" applyFill="1" applyBorder="1" applyAlignment="1">
      <alignment horizontal="center" vertical="center" wrapText="1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0" fontId="4" fillId="2" borderId="17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6" fillId="10" borderId="12" xfId="0" applyFont="1" applyFill="1" applyBorder="1" applyAlignment="1">
      <alignment vertical="center" wrapText="1"/>
    </xf>
    <xf numFmtId="0" fontId="6" fillId="10" borderId="13" xfId="0" applyFont="1" applyFill="1" applyBorder="1" applyAlignment="1">
      <alignment vertical="center" wrapText="1"/>
    </xf>
    <xf numFmtId="0" fontId="0" fillId="6" borderId="23" xfId="0" applyFill="1" applyBorder="1" applyAlignment="1">
      <alignment horizontal="center" vertical="center"/>
    </xf>
    <xf numFmtId="0" fontId="0" fillId="0" borderId="9" xfId="0" applyBorder="1"/>
    <xf numFmtId="0" fontId="0" fillId="6" borderId="26" xfId="0" applyFill="1" applyBorder="1" applyAlignment="1">
      <alignment horizontal="center" vertical="center"/>
    </xf>
    <xf numFmtId="0" fontId="0" fillId="6" borderId="28" xfId="0" applyFill="1" applyBorder="1" applyAlignment="1">
      <alignment horizontal="center" vertical="center"/>
    </xf>
    <xf numFmtId="0" fontId="0" fillId="6" borderId="31" xfId="0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 wrapText="1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14" fontId="11" fillId="0" borderId="21" xfId="0" applyNumberFormat="1" applyFont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>
      <alignment horizontal="center" vertical="center"/>
    </xf>
    <xf numFmtId="1" fontId="5" fillId="0" borderId="19" xfId="0" applyNumberFormat="1" applyFont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0" fillId="6" borderId="14" xfId="0" applyFill="1" applyBorder="1" applyAlignment="1">
      <alignment horizontal="center" vertical="center" wrapText="1"/>
    </xf>
    <xf numFmtId="0" fontId="0" fillId="6" borderId="15" xfId="0" applyFill="1" applyBorder="1" applyAlignment="1">
      <alignment horizontal="center" vertical="center" wrapText="1"/>
    </xf>
    <xf numFmtId="0" fontId="0" fillId="6" borderId="16" xfId="0" applyFill="1" applyBorder="1" applyAlignment="1">
      <alignment horizontal="center" vertical="center" wrapText="1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11" fillId="0" borderId="16" xfId="0" applyFont="1" applyBorder="1" applyAlignment="1" applyProtection="1">
      <alignment horizontal="center" vertical="center" wrapText="1"/>
      <protection locked="0"/>
    </xf>
    <xf numFmtId="0" fontId="2" fillId="5" borderId="21" xfId="0" applyFont="1" applyFill="1" applyBorder="1" applyAlignment="1">
      <alignment horizontal="center" vertical="center" wrapText="1"/>
    </xf>
    <xf numFmtId="0" fontId="0" fillId="6" borderId="14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30" xfId="0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4" fillId="2" borderId="17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top" wrapText="1"/>
    </xf>
    <xf numFmtId="0" fontId="10" fillId="0" borderId="13" xfId="0" applyFont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14" fontId="0" fillId="6" borderId="8" xfId="0" applyNumberFormat="1" applyFill="1" applyBorder="1" applyAlignment="1">
      <alignment horizontal="center" vertical="top" wrapText="1"/>
    </xf>
    <xf numFmtId="14" fontId="0" fillId="6" borderId="10" xfId="0" applyNumberFormat="1" applyFill="1" applyBorder="1" applyAlignment="1">
      <alignment horizontal="center" vertical="top" wrapText="1"/>
    </xf>
    <xf numFmtId="0" fontId="0" fillId="6" borderId="8" xfId="0" applyFill="1" applyBorder="1" applyAlignment="1">
      <alignment horizontal="center" vertical="top" wrapText="1"/>
    </xf>
    <xf numFmtId="0" fontId="0" fillId="6" borderId="10" xfId="0" applyFill="1" applyBorder="1" applyAlignment="1">
      <alignment horizontal="center" vertical="top" wrapText="1"/>
    </xf>
    <xf numFmtId="0" fontId="10" fillId="6" borderId="3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10" xfId="0" applyFont="1" applyFill="1" applyBorder="1" applyAlignment="1">
      <alignment horizontal="center" vertical="top" wrapText="1"/>
    </xf>
    <xf numFmtId="14" fontId="5" fillId="0" borderId="17" xfId="0" applyNumberFormat="1" applyFont="1" applyBorder="1" applyAlignment="1" applyProtection="1">
      <alignment horizontal="center" vertical="center"/>
      <protection locked="0"/>
    </xf>
    <xf numFmtId="14" fontId="5" fillId="0" borderId="18" xfId="0" applyNumberFormat="1" applyFont="1" applyBorder="1" applyAlignment="1" applyProtection="1">
      <alignment horizontal="center" vertical="center"/>
      <protection locked="0"/>
    </xf>
    <xf numFmtId="14" fontId="5" fillId="0" borderId="19" xfId="0" applyNumberFormat="1" applyFont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10" fillId="10" borderId="4" xfId="0" applyFont="1" applyFill="1" applyBorder="1" applyAlignment="1">
      <alignment horizontal="center" vertical="top" wrapText="1"/>
    </xf>
    <xf numFmtId="0" fontId="10" fillId="10" borderId="5" xfId="0" applyFont="1" applyFill="1" applyBorder="1" applyAlignment="1">
      <alignment horizontal="center" vertical="top" wrapText="1"/>
    </xf>
    <xf numFmtId="0" fontId="10" fillId="10" borderId="6" xfId="0" applyFont="1" applyFill="1" applyBorder="1" applyAlignment="1">
      <alignment horizontal="center" vertical="top" wrapText="1"/>
    </xf>
    <xf numFmtId="0" fontId="6" fillId="10" borderId="7" xfId="0" applyFont="1" applyFill="1" applyBorder="1" applyAlignment="1">
      <alignment horizontal="center" vertical="center" wrapText="1"/>
    </xf>
    <xf numFmtId="0" fontId="6" fillId="10" borderId="0" xfId="0" applyFont="1" applyFill="1" applyAlignment="1">
      <alignment horizontal="center" vertical="center" wrapText="1"/>
    </xf>
    <xf numFmtId="0" fontId="6" fillId="10" borderId="9" xfId="0" applyFont="1" applyFill="1" applyBorder="1" applyAlignment="1">
      <alignment horizontal="center" vertical="center" wrapText="1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8" fillId="0" borderId="16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0" fillId="6" borderId="22" xfId="0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 wrapText="1"/>
    </xf>
    <xf numFmtId="0" fontId="0" fillId="6" borderId="27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6" borderId="29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6391A-FC01-446B-BFCC-00DB4A7688D2}">
  <sheetPr>
    <pageSetUpPr fitToPage="1"/>
  </sheetPr>
  <dimension ref="A1:AK47"/>
  <sheetViews>
    <sheetView showGridLines="0" tabSelected="1" zoomScale="80" zoomScaleNormal="80" workbookViewId="0">
      <selection activeCell="E10" sqref="E10"/>
    </sheetView>
  </sheetViews>
  <sheetFormatPr defaultColWidth="9.1796875" defaultRowHeight="14.5" zeroHeight="1" x14ac:dyDescent="0.35"/>
  <cols>
    <col min="1" max="1" width="8.7265625" style="1" customWidth="1"/>
    <col min="2" max="4" width="16.7265625" customWidth="1"/>
    <col min="5" max="5" width="16.7265625" style="2" customWidth="1"/>
    <col min="6" max="13" width="16.7265625" customWidth="1"/>
    <col min="14" max="14" width="13.6328125" customWidth="1"/>
    <col min="15" max="18" width="12.1796875" customWidth="1"/>
    <col min="19" max="19" width="15.26953125" customWidth="1"/>
    <col min="20" max="20" width="27.7265625" customWidth="1"/>
    <col min="21" max="30" width="9.1796875" hidden="1" customWidth="1"/>
    <col min="31" max="31" width="52.54296875" hidden="1" customWidth="1"/>
    <col min="32" max="33" width="9.1796875" hidden="1" customWidth="1"/>
    <col min="34" max="34" width="9.1796875" customWidth="1"/>
    <col min="35" max="37" width="9.1796875" hidden="1" customWidth="1"/>
    <col min="38" max="48" width="9.1796875" customWidth="1"/>
  </cols>
  <sheetData>
    <row r="1" spans="1:33" ht="40" customHeight="1" x14ac:dyDescent="0.35">
      <c r="A1" s="90" t="s">
        <v>72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</row>
    <row r="2" spans="1:33" ht="8.5" customHeight="1" x14ac:dyDescent="0.35"/>
    <row r="3" spans="1:33" ht="30" customHeight="1" x14ac:dyDescent="0.35">
      <c r="A3" s="95" t="s">
        <v>0</v>
      </c>
      <c r="B3" s="96"/>
      <c r="C3" s="97"/>
      <c r="D3" s="98"/>
      <c r="E3" s="98"/>
      <c r="F3" s="99"/>
      <c r="H3" s="53" t="s">
        <v>1</v>
      </c>
      <c r="I3" s="115"/>
      <c r="J3" s="116"/>
      <c r="K3" s="117"/>
      <c r="N3" s="118" t="s">
        <v>71</v>
      </c>
      <c r="O3" s="119"/>
      <c r="P3" s="119"/>
      <c r="Q3" s="66">
        <f>COUNTA(M8:M30)</f>
        <v>0</v>
      </c>
      <c r="S3" s="65" t="s">
        <v>2</v>
      </c>
      <c r="T3" s="54">
        <f>SUM(R8:R30)+SUM(O46:R46)</f>
        <v>0</v>
      </c>
    </row>
    <row r="4" spans="1:33" ht="7.5" customHeight="1" x14ac:dyDescent="0.35"/>
    <row r="5" spans="1:33" s="3" customFormat="1" ht="39" customHeight="1" x14ac:dyDescent="0.35">
      <c r="A5" s="112" t="s">
        <v>3</v>
      </c>
      <c r="B5" s="100" t="s">
        <v>4</v>
      </c>
      <c r="C5" s="101"/>
      <c r="D5" s="31" t="s">
        <v>5</v>
      </c>
      <c r="E5" s="31" t="s">
        <v>6</v>
      </c>
      <c r="F5" s="30" t="s">
        <v>7</v>
      </c>
      <c r="G5" s="30" t="s">
        <v>8</v>
      </c>
      <c r="H5" s="30" t="s">
        <v>9</v>
      </c>
      <c r="I5" s="29" t="s">
        <v>10</v>
      </c>
      <c r="J5" s="29" t="s">
        <v>11</v>
      </c>
      <c r="K5" s="29" t="s">
        <v>66</v>
      </c>
      <c r="L5" s="29" t="s">
        <v>67</v>
      </c>
      <c r="M5" s="29" t="s">
        <v>69</v>
      </c>
      <c r="N5" s="120" t="s">
        <v>12</v>
      </c>
      <c r="O5" s="121"/>
      <c r="P5" s="121"/>
      <c r="Q5" s="122"/>
      <c r="R5" s="112" t="s">
        <v>13</v>
      </c>
      <c r="S5" s="100" t="s">
        <v>14</v>
      </c>
      <c r="T5" s="101"/>
      <c r="V5" s="4" t="s">
        <v>8</v>
      </c>
      <c r="W5" s="4" t="s">
        <v>15</v>
      </c>
      <c r="X5" s="5" t="s">
        <v>16</v>
      </c>
      <c r="Y5" s="5" t="s">
        <v>17</v>
      </c>
      <c r="Z5" s="6" t="s">
        <v>18</v>
      </c>
      <c r="AA5" s="23" t="s">
        <v>19</v>
      </c>
      <c r="AB5" s="23" t="s">
        <v>20</v>
      </c>
    </row>
    <row r="6" spans="1:33" s="3" customFormat="1" ht="30.5" customHeight="1" x14ac:dyDescent="0.35">
      <c r="A6" s="113"/>
      <c r="B6" s="91" t="s">
        <v>21</v>
      </c>
      <c r="C6" s="93" t="s">
        <v>22</v>
      </c>
      <c r="D6" s="106">
        <v>12345678</v>
      </c>
      <c r="E6" s="106" t="s">
        <v>23</v>
      </c>
      <c r="F6" s="108">
        <v>46022</v>
      </c>
      <c r="G6" s="110" t="s">
        <v>24</v>
      </c>
      <c r="H6" s="110" t="s">
        <v>25</v>
      </c>
      <c r="I6" s="19" t="s">
        <v>25</v>
      </c>
      <c r="J6" s="19" t="s">
        <v>25</v>
      </c>
      <c r="K6" s="19" t="s">
        <v>24</v>
      </c>
      <c r="L6" s="19" t="s">
        <v>65</v>
      </c>
      <c r="M6" s="19" t="s">
        <v>70</v>
      </c>
      <c r="N6" s="123" t="s">
        <v>26</v>
      </c>
      <c r="O6" s="124"/>
      <c r="P6" s="124"/>
      <c r="Q6" s="125"/>
      <c r="R6" s="113"/>
      <c r="S6" s="102"/>
      <c r="T6" s="103"/>
      <c r="V6" s="7"/>
      <c r="W6" s="7"/>
      <c r="X6" s="8"/>
      <c r="Y6" s="8"/>
      <c r="Z6" s="9"/>
      <c r="AA6" s="24"/>
      <c r="AB6" s="24"/>
    </row>
    <row r="7" spans="1:33" s="10" customFormat="1" ht="15" customHeight="1" x14ac:dyDescent="0.35">
      <c r="A7" s="114"/>
      <c r="B7" s="92"/>
      <c r="C7" s="94"/>
      <c r="D7" s="107"/>
      <c r="E7" s="107"/>
      <c r="F7" s="109"/>
      <c r="G7" s="111"/>
      <c r="H7" s="111"/>
      <c r="I7" s="20" t="s">
        <v>27</v>
      </c>
      <c r="J7" s="20" t="s">
        <v>27</v>
      </c>
      <c r="K7" s="20" t="s">
        <v>28</v>
      </c>
      <c r="L7" s="20" t="s">
        <v>28</v>
      </c>
      <c r="M7" s="20" t="s">
        <v>28</v>
      </c>
      <c r="N7" s="55"/>
      <c r="O7" s="55"/>
      <c r="P7" s="55"/>
      <c r="Q7" s="56"/>
      <c r="R7" s="114"/>
      <c r="S7" s="104"/>
      <c r="T7" s="105"/>
      <c r="AB7" s="25"/>
    </row>
    <row r="8" spans="1:33" s="3" customFormat="1" ht="23.15" customHeight="1" x14ac:dyDescent="0.35">
      <c r="A8" s="33">
        <v>1</v>
      </c>
      <c r="B8" s="47"/>
      <c r="C8" s="47"/>
      <c r="D8" s="47"/>
      <c r="E8" s="48"/>
      <c r="F8" s="32">
        <f t="shared" ref="F8:F27" si="0">IF(B8="",25,DATEDIF(E8,(F$6),"y"))</f>
        <v>25</v>
      </c>
      <c r="G8" s="11">
        <f t="shared" ref="G8:G30" si="1">IF(B8="",0,10)</f>
        <v>0</v>
      </c>
      <c r="H8" s="11">
        <f>IF((F8-23)&lt;0,IF((F8-23)&lt;-5,-5,F8-23),0)</f>
        <v>0</v>
      </c>
      <c r="I8" s="46"/>
      <c r="J8" s="46"/>
      <c r="K8" s="47"/>
      <c r="L8" s="47"/>
      <c r="M8" s="47"/>
      <c r="N8" s="73"/>
      <c r="O8" s="74"/>
      <c r="P8" s="74"/>
      <c r="Q8" s="75"/>
      <c r="R8" s="34">
        <f>IF(AB8&lt;1,0,AB8)</f>
        <v>0</v>
      </c>
      <c r="S8" s="128"/>
      <c r="T8" s="128"/>
      <c r="V8" s="3">
        <f t="shared" ref="V8:V30" si="2">G8</f>
        <v>0</v>
      </c>
      <c r="W8" s="3">
        <f t="shared" ref="W8:W30" si="3">H8</f>
        <v>0</v>
      </c>
      <c r="X8" s="12">
        <f t="shared" ref="X8:X30" si="4">0-I8</f>
        <v>0</v>
      </c>
      <c r="Y8" s="13">
        <f t="shared" ref="Y8:Y30" si="5">0-J8</f>
        <v>0</v>
      </c>
      <c r="Z8" s="3">
        <f t="shared" ref="Z8:Z30" si="6">IF(K8="y",10,0)</f>
        <v>0</v>
      </c>
      <c r="AA8" s="3">
        <f t="shared" ref="AA8:AA30" si="7">IF(N8=$AE$13,5,IF(N8=$AE$14,1,IF(N8=$AE$15,5,IF(N8=$AE$16,3,IF(N8=$AE$17,2,0)))))</f>
        <v>0</v>
      </c>
      <c r="AB8" s="26">
        <f t="shared" ref="AB8:AB31" si="8">IF(K8="y",SUM(V8:Z8),SUM(V8:AA8))</f>
        <v>0</v>
      </c>
    </row>
    <row r="9" spans="1:33" s="3" customFormat="1" ht="23.15" customHeight="1" x14ac:dyDescent="0.35">
      <c r="A9" s="33">
        <v>2</v>
      </c>
      <c r="B9" s="47"/>
      <c r="C9" s="47"/>
      <c r="D9" s="47"/>
      <c r="E9" s="48"/>
      <c r="F9" s="32">
        <f t="shared" si="0"/>
        <v>25</v>
      </c>
      <c r="G9" s="11">
        <f t="shared" si="1"/>
        <v>0</v>
      </c>
      <c r="H9" s="11">
        <f t="shared" ref="H9:H30" si="9">IF((F9-23)&lt;0,IF((F9-23)&lt;-5,-5,F9-23),0)</f>
        <v>0</v>
      </c>
      <c r="I9" s="46"/>
      <c r="J9" s="46"/>
      <c r="K9" s="47"/>
      <c r="L9" s="47"/>
      <c r="M9" s="47"/>
      <c r="N9" s="73"/>
      <c r="O9" s="74"/>
      <c r="P9" s="74"/>
      <c r="Q9" s="75"/>
      <c r="R9" s="34">
        <f t="shared" ref="R9:R30" si="10">IF(AB9&lt;1,0,AB9)</f>
        <v>0</v>
      </c>
      <c r="S9" s="128"/>
      <c r="T9" s="128"/>
      <c r="V9" s="3">
        <f t="shared" si="2"/>
        <v>0</v>
      </c>
      <c r="W9" s="3">
        <f t="shared" si="3"/>
        <v>0</v>
      </c>
      <c r="X9" s="12">
        <f t="shared" si="4"/>
        <v>0</v>
      </c>
      <c r="Y9" s="13">
        <f t="shared" si="5"/>
        <v>0</v>
      </c>
      <c r="Z9" s="3">
        <f t="shared" si="6"/>
        <v>0</v>
      </c>
      <c r="AA9" s="3">
        <f t="shared" si="7"/>
        <v>0</v>
      </c>
      <c r="AB9" s="26">
        <f t="shared" si="8"/>
        <v>0</v>
      </c>
    </row>
    <row r="10" spans="1:33" s="3" customFormat="1" ht="23.15" customHeight="1" x14ac:dyDescent="0.35">
      <c r="A10" s="33">
        <v>3</v>
      </c>
      <c r="B10" s="47"/>
      <c r="C10" s="47"/>
      <c r="D10" s="47"/>
      <c r="E10" s="48"/>
      <c r="F10" s="32">
        <f t="shared" si="0"/>
        <v>25</v>
      </c>
      <c r="G10" s="11">
        <f t="shared" si="1"/>
        <v>0</v>
      </c>
      <c r="H10" s="11">
        <f t="shared" si="9"/>
        <v>0</v>
      </c>
      <c r="I10" s="46"/>
      <c r="J10" s="46"/>
      <c r="K10" s="47"/>
      <c r="L10" s="47"/>
      <c r="M10" s="47"/>
      <c r="N10" s="73"/>
      <c r="O10" s="74"/>
      <c r="P10" s="74"/>
      <c r="Q10" s="75"/>
      <c r="R10" s="34">
        <f t="shared" si="10"/>
        <v>0</v>
      </c>
      <c r="S10" s="126"/>
      <c r="T10" s="127"/>
      <c r="V10" s="3">
        <f t="shared" si="2"/>
        <v>0</v>
      </c>
      <c r="W10" s="3">
        <f t="shared" si="3"/>
        <v>0</v>
      </c>
      <c r="X10" s="12">
        <f t="shared" si="4"/>
        <v>0</v>
      </c>
      <c r="Y10" s="13">
        <f t="shared" si="5"/>
        <v>0</v>
      </c>
      <c r="Z10" s="3">
        <f t="shared" si="6"/>
        <v>0</v>
      </c>
      <c r="AA10" s="3">
        <f t="shared" si="7"/>
        <v>0</v>
      </c>
      <c r="AB10" s="26">
        <f t="shared" si="8"/>
        <v>0</v>
      </c>
    </row>
    <row r="11" spans="1:33" s="3" customFormat="1" ht="23.15" customHeight="1" x14ac:dyDescent="0.35">
      <c r="A11" s="33">
        <v>4</v>
      </c>
      <c r="B11" s="47"/>
      <c r="C11" s="47"/>
      <c r="D11" s="47"/>
      <c r="E11" s="48"/>
      <c r="F11" s="32">
        <f t="shared" si="0"/>
        <v>25</v>
      </c>
      <c r="G11" s="11">
        <f t="shared" si="1"/>
        <v>0</v>
      </c>
      <c r="H11" s="11">
        <f t="shared" si="9"/>
        <v>0</v>
      </c>
      <c r="I11" s="46"/>
      <c r="J11" s="46"/>
      <c r="K11" s="47"/>
      <c r="L11" s="47"/>
      <c r="M11" s="47"/>
      <c r="N11" s="73"/>
      <c r="O11" s="74"/>
      <c r="P11" s="74"/>
      <c r="Q11" s="75"/>
      <c r="R11" s="34">
        <f t="shared" si="10"/>
        <v>0</v>
      </c>
      <c r="S11" s="128"/>
      <c r="T11" s="128"/>
      <c r="V11" s="3">
        <f t="shared" si="2"/>
        <v>0</v>
      </c>
      <c r="W11" s="3">
        <f t="shared" si="3"/>
        <v>0</v>
      </c>
      <c r="X11" s="12">
        <f t="shared" si="4"/>
        <v>0</v>
      </c>
      <c r="Y11" s="13">
        <f t="shared" si="5"/>
        <v>0</v>
      </c>
      <c r="Z11" s="3">
        <f t="shared" si="6"/>
        <v>0</v>
      </c>
      <c r="AA11" s="3">
        <f t="shared" si="7"/>
        <v>0</v>
      </c>
      <c r="AB11" s="26">
        <f t="shared" si="8"/>
        <v>0</v>
      </c>
    </row>
    <row r="12" spans="1:33" s="3" customFormat="1" ht="23.15" customHeight="1" x14ac:dyDescent="0.35">
      <c r="A12" s="33">
        <v>5</v>
      </c>
      <c r="B12" s="47"/>
      <c r="C12" s="47"/>
      <c r="D12" s="47"/>
      <c r="E12" s="48"/>
      <c r="F12" s="32">
        <f t="shared" si="0"/>
        <v>25</v>
      </c>
      <c r="G12" s="11">
        <f t="shared" si="1"/>
        <v>0</v>
      </c>
      <c r="H12" s="11">
        <f t="shared" si="9"/>
        <v>0</v>
      </c>
      <c r="I12" s="46"/>
      <c r="J12" s="46"/>
      <c r="K12" s="47"/>
      <c r="L12" s="47"/>
      <c r="M12" s="47"/>
      <c r="N12" s="73"/>
      <c r="O12" s="74"/>
      <c r="P12" s="74"/>
      <c r="Q12" s="75"/>
      <c r="R12" s="34">
        <f t="shared" si="10"/>
        <v>0</v>
      </c>
      <c r="S12" s="128"/>
      <c r="T12" s="128"/>
      <c r="V12" s="3">
        <f t="shared" si="2"/>
        <v>0</v>
      </c>
      <c r="W12" s="3">
        <f t="shared" si="3"/>
        <v>0</v>
      </c>
      <c r="X12" s="12">
        <f t="shared" si="4"/>
        <v>0</v>
      </c>
      <c r="Y12" s="13">
        <f t="shared" si="5"/>
        <v>0</v>
      </c>
      <c r="Z12" s="3">
        <f t="shared" si="6"/>
        <v>0</v>
      </c>
      <c r="AA12" s="3">
        <f t="shared" si="7"/>
        <v>0</v>
      </c>
      <c r="AB12" s="26">
        <f t="shared" si="8"/>
        <v>0</v>
      </c>
      <c r="AE12"/>
      <c r="AF12"/>
      <c r="AG12"/>
    </row>
    <row r="13" spans="1:33" s="3" customFormat="1" ht="23.15" customHeight="1" x14ac:dyDescent="0.35">
      <c r="A13" s="33">
        <v>6</v>
      </c>
      <c r="B13" s="47"/>
      <c r="C13" s="47"/>
      <c r="D13" s="47"/>
      <c r="E13" s="48"/>
      <c r="F13" s="32">
        <f t="shared" si="0"/>
        <v>25</v>
      </c>
      <c r="G13" s="11">
        <f t="shared" si="1"/>
        <v>0</v>
      </c>
      <c r="H13" s="11">
        <f t="shared" si="9"/>
        <v>0</v>
      </c>
      <c r="I13" s="46"/>
      <c r="J13" s="46"/>
      <c r="K13" s="47"/>
      <c r="L13" s="47"/>
      <c r="M13" s="47"/>
      <c r="N13" s="73"/>
      <c r="O13" s="74"/>
      <c r="P13" s="74"/>
      <c r="Q13" s="75"/>
      <c r="R13" s="34">
        <f t="shared" si="10"/>
        <v>0</v>
      </c>
      <c r="S13" s="128"/>
      <c r="T13" s="128"/>
      <c r="V13" s="3">
        <f t="shared" si="2"/>
        <v>0</v>
      </c>
      <c r="W13" s="3">
        <f t="shared" si="3"/>
        <v>0</v>
      </c>
      <c r="X13" s="12">
        <f t="shared" si="4"/>
        <v>0</v>
      </c>
      <c r="Y13" s="13">
        <f t="shared" si="5"/>
        <v>0</v>
      </c>
      <c r="Z13" s="3">
        <f t="shared" si="6"/>
        <v>0</v>
      </c>
      <c r="AA13" s="3">
        <f t="shared" si="7"/>
        <v>0</v>
      </c>
      <c r="AB13" s="26">
        <f t="shared" si="8"/>
        <v>0</v>
      </c>
      <c r="AE13" s="27" t="s">
        <v>29</v>
      </c>
      <c r="AF13" s="3">
        <f>COUNTIF($L$8:$Q$30,AE13)</f>
        <v>0</v>
      </c>
      <c r="AG13"/>
    </row>
    <row r="14" spans="1:33" s="3" customFormat="1" ht="23.15" customHeight="1" x14ac:dyDescent="0.35">
      <c r="A14" s="33">
        <v>7</v>
      </c>
      <c r="B14" s="47"/>
      <c r="C14" s="47"/>
      <c r="D14" s="47"/>
      <c r="E14" s="48"/>
      <c r="F14" s="32">
        <f t="shared" si="0"/>
        <v>25</v>
      </c>
      <c r="G14" s="11">
        <f t="shared" si="1"/>
        <v>0</v>
      </c>
      <c r="H14" s="11">
        <f t="shared" si="9"/>
        <v>0</v>
      </c>
      <c r="I14" s="46"/>
      <c r="J14" s="46"/>
      <c r="K14" s="47"/>
      <c r="L14" s="47"/>
      <c r="M14" s="47"/>
      <c r="N14" s="73"/>
      <c r="O14" s="74"/>
      <c r="P14" s="74"/>
      <c r="Q14" s="75"/>
      <c r="R14" s="34">
        <f t="shared" si="10"/>
        <v>0</v>
      </c>
      <c r="S14" s="126"/>
      <c r="T14" s="127"/>
      <c r="V14" s="3">
        <f t="shared" si="2"/>
        <v>0</v>
      </c>
      <c r="W14" s="3">
        <f t="shared" si="3"/>
        <v>0</v>
      </c>
      <c r="X14" s="12">
        <f t="shared" si="4"/>
        <v>0</v>
      </c>
      <c r="Y14" s="13">
        <f t="shared" si="5"/>
        <v>0</v>
      </c>
      <c r="Z14" s="3">
        <f t="shared" si="6"/>
        <v>0</v>
      </c>
      <c r="AA14" s="3">
        <f t="shared" si="7"/>
        <v>0</v>
      </c>
      <c r="AB14" s="26">
        <f t="shared" si="8"/>
        <v>0</v>
      </c>
      <c r="AE14" s="27" t="s">
        <v>30</v>
      </c>
      <c r="AF14" s="3">
        <f t="shared" ref="AF14:AF18" si="11">COUNTIF($L$8:$Q$30,AE14)</f>
        <v>0</v>
      </c>
      <c r="AG14"/>
    </row>
    <row r="15" spans="1:33" s="3" customFormat="1" ht="23.15" customHeight="1" x14ac:dyDescent="0.35">
      <c r="A15" s="33">
        <v>8</v>
      </c>
      <c r="B15" s="47"/>
      <c r="C15" s="47"/>
      <c r="D15" s="47"/>
      <c r="E15" s="48"/>
      <c r="F15" s="32">
        <f t="shared" si="0"/>
        <v>25</v>
      </c>
      <c r="G15" s="11">
        <f t="shared" si="1"/>
        <v>0</v>
      </c>
      <c r="H15" s="11">
        <f t="shared" si="9"/>
        <v>0</v>
      </c>
      <c r="I15" s="46"/>
      <c r="J15" s="46"/>
      <c r="K15" s="47"/>
      <c r="L15" s="47"/>
      <c r="M15" s="47"/>
      <c r="N15" s="73"/>
      <c r="O15" s="74"/>
      <c r="P15" s="74"/>
      <c r="Q15" s="75"/>
      <c r="R15" s="34">
        <f t="shared" si="10"/>
        <v>0</v>
      </c>
      <c r="S15" s="128"/>
      <c r="T15" s="128"/>
      <c r="V15" s="3">
        <f t="shared" si="2"/>
        <v>0</v>
      </c>
      <c r="W15" s="3">
        <f t="shared" si="3"/>
        <v>0</v>
      </c>
      <c r="X15" s="12">
        <f t="shared" si="4"/>
        <v>0</v>
      </c>
      <c r="Y15" s="13">
        <f t="shared" si="5"/>
        <v>0</v>
      </c>
      <c r="Z15" s="3">
        <f t="shared" si="6"/>
        <v>0</v>
      </c>
      <c r="AA15" s="3">
        <f t="shared" si="7"/>
        <v>0</v>
      </c>
      <c r="AB15" s="26">
        <f t="shared" si="8"/>
        <v>0</v>
      </c>
      <c r="AE15" s="27" t="s">
        <v>31</v>
      </c>
      <c r="AF15" s="3">
        <f t="shared" si="11"/>
        <v>0</v>
      </c>
      <c r="AG15"/>
    </row>
    <row r="16" spans="1:33" s="3" customFormat="1" ht="23.15" customHeight="1" x14ac:dyDescent="0.35">
      <c r="A16" s="33">
        <v>9</v>
      </c>
      <c r="B16" s="47"/>
      <c r="C16" s="47"/>
      <c r="D16" s="47"/>
      <c r="E16" s="48"/>
      <c r="F16" s="32">
        <f t="shared" si="0"/>
        <v>25</v>
      </c>
      <c r="G16" s="11">
        <f t="shared" si="1"/>
        <v>0</v>
      </c>
      <c r="H16" s="11">
        <f t="shared" si="9"/>
        <v>0</v>
      </c>
      <c r="I16" s="46"/>
      <c r="J16" s="46"/>
      <c r="K16" s="47"/>
      <c r="L16" s="47"/>
      <c r="M16" s="47"/>
      <c r="N16" s="73"/>
      <c r="O16" s="74"/>
      <c r="P16" s="74"/>
      <c r="Q16" s="75"/>
      <c r="R16" s="34">
        <f t="shared" si="10"/>
        <v>0</v>
      </c>
      <c r="S16" s="128"/>
      <c r="T16" s="128"/>
      <c r="V16" s="3">
        <f t="shared" si="2"/>
        <v>0</v>
      </c>
      <c r="W16" s="3">
        <f t="shared" si="3"/>
        <v>0</v>
      </c>
      <c r="X16" s="12">
        <f t="shared" si="4"/>
        <v>0</v>
      </c>
      <c r="Y16" s="13">
        <f t="shared" si="5"/>
        <v>0</v>
      </c>
      <c r="Z16" s="3">
        <f t="shared" si="6"/>
        <v>0</v>
      </c>
      <c r="AA16" s="3">
        <f t="shared" si="7"/>
        <v>0</v>
      </c>
      <c r="AB16" s="26">
        <f t="shared" si="8"/>
        <v>0</v>
      </c>
      <c r="AE16" s="27" t="s">
        <v>32</v>
      </c>
      <c r="AF16" s="3">
        <f t="shared" si="11"/>
        <v>0</v>
      </c>
    </row>
    <row r="17" spans="1:33" s="3" customFormat="1" ht="23.15" customHeight="1" x14ac:dyDescent="0.35">
      <c r="A17" s="33">
        <v>10</v>
      </c>
      <c r="B17" s="47"/>
      <c r="C17" s="47"/>
      <c r="D17" s="47"/>
      <c r="E17" s="48"/>
      <c r="F17" s="32">
        <f t="shared" si="0"/>
        <v>25</v>
      </c>
      <c r="G17" s="11">
        <f t="shared" si="1"/>
        <v>0</v>
      </c>
      <c r="H17" s="11">
        <f t="shared" si="9"/>
        <v>0</v>
      </c>
      <c r="I17" s="46"/>
      <c r="J17" s="46"/>
      <c r="K17" s="47"/>
      <c r="L17" s="47"/>
      <c r="M17" s="47"/>
      <c r="N17" s="73"/>
      <c r="O17" s="74"/>
      <c r="P17" s="74"/>
      <c r="Q17" s="75"/>
      <c r="R17" s="34">
        <f t="shared" si="10"/>
        <v>0</v>
      </c>
      <c r="S17" s="128"/>
      <c r="T17" s="128"/>
      <c r="V17" s="3">
        <f t="shared" si="2"/>
        <v>0</v>
      </c>
      <c r="W17" s="3">
        <f t="shared" si="3"/>
        <v>0</v>
      </c>
      <c r="X17" s="12">
        <f t="shared" si="4"/>
        <v>0</v>
      </c>
      <c r="Y17" s="13">
        <f t="shared" si="5"/>
        <v>0</v>
      </c>
      <c r="Z17" s="3">
        <f t="shared" si="6"/>
        <v>0</v>
      </c>
      <c r="AA17" s="3">
        <f t="shared" si="7"/>
        <v>0</v>
      </c>
      <c r="AB17" s="26">
        <f t="shared" si="8"/>
        <v>0</v>
      </c>
      <c r="AE17" s="27" t="s">
        <v>33</v>
      </c>
      <c r="AF17" s="3">
        <f t="shared" si="11"/>
        <v>0</v>
      </c>
    </row>
    <row r="18" spans="1:33" s="3" customFormat="1" ht="23.15" customHeight="1" x14ac:dyDescent="0.35">
      <c r="A18" s="33">
        <v>11</v>
      </c>
      <c r="B18" s="47"/>
      <c r="C18" s="47"/>
      <c r="D18" s="47"/>
      <c r="E18" s="48"/>
      <c r="F18" s="32">
        <f t="shared" si="0"/>
        <v>25</v>
      </c>
      <c r="G18" s="11">
        <f t="shared" si="1"/>
        <v>0</v>
      </c>
      <c r="H18" s="11">
        <f t="shared" si="9"/>
        <v>0</v>
      </c>
      <c r="I18" s="46"/>
      <c r="J18" s="46"/>
      <c r="K18" s="47"/>
      <c r="L18" s="47"/>
      <c r="M18" s="47"/>
      <c r="N18" s="73"/>
      <c r="O18" s="74"/>
      <c r="P18" s="74"/>
      <c r="Q18" s="75"/>
      <c r="R18" s="34">
        <f t="shared" si="10"/>
        <v>0</v>
      </c>
      <c r="S18" s="128"/>
      <c r="T18" s="128"/>
      <c r="V18" s="3">
        <f t="shared" si="2"/>
        <v>0</v>
      </c>
      <c r="W18" s="3">
        <f t="shared" si="3"/>
        <v>0</v>
      </c>
      <c r="X18" s="12">
        <f t="shared" si="4"/>
        <v>0</v>
      </c>
      <c r="Y18" s="13">
        <f t="shared" si="5"/>
        <v>0</v>
      </c>
      <c r="Z18" s="3">
        <f t="shared" si="6"/>
        <v>0</v>
      </c>
      <c r="AA18" s="3">
        <f t="shared" si="7"/>
        <v>0</v>
      </c>
      <c r="AB18" s="26">
        <f t="shared" si="8"/>
        <v>0</v>
      </c>
      <c r="AE18" s="28" t="s">
        <v>34</v>
      </c>
      <c r="AF18" s="3">
        <f t="shared" si="11"/>
        <v>0</v>
      </c>
      <c r="AG18" s="10"/>
    </row>
    <row r="19" spans="1:33" s="3" customFormat="1" ht="23.15" customHeight="1" x14ac:dyDescent="0.35">
      <c r="A19" s="33">
        <v>12</v>
      </c>
      <c r="B19" s="47"/>
      <c r="C19" s="47"/>
      <c r="D19" s="47"/>
      <c r="E19" s="48"/>
      <c r="F19" s="32">
        <f t="shared" si="0"/>
        <v>25</v>
      </c>
      <c r="G19" s="11">
        <f t="shared" si="1"/>
        <v>0</v>
      </c>
      <c r="H19" s="11">
        <f t="shared" si="9"/>
        <v>0</v>
      </c>
      <c r="I19" s="46"/>
      <c r="J19" s="46"/>
      <c r="K19" s="47"/>
      <c r="L19" s="47"/>
      <c r="M19" s="47"/>
      <c r="N19" s="73"/>
      <c r="O19" s="74"/>
      <c r="P19" s="74"/>
      <c r="Q19" s="75"/>
      <c r="R19" s="34">
        <f t="shared" si="10"/>
        <v>0</v>
      </c>
      <c r="S19" s="128"/>
      <c r="T19" s="128"/>
      <c r="V19" s="3">
        <f t="shared" si="2"/>
        <v>0</v>
      </c>
      <c r="W19" s="3">
        <f t="shared" si="3"/>
        <v>0</v>
      </c>
      <c r="X19" s="12">
        <f t="shared" si="4"/>
        <v>0</v>
      </c>
      <c r="Y19" s="13">
        <f t="shared" si="5"/>
        <v>0</v>
      </c>
      <c r="Z19" s="3">
        <f t="shared" si="6"/>
        <v>0</v>
      </c>
      <c r="AA19" s="3">
        <f t="shared" si="7"/>
        <v>0</v>
      </c>
      <c r="AB19" s="26">
        <f t="shared" si="8"/>
        <v>0</v>
      </c>
      <c r="AE19" s="28" t="s">
        <v>35</v>
      </c>
      <c r="AF19" s="3">
        <f>COUNTIF($L$8:$Q$30,AE19)</f>
        <v>0</v>
      </c>
    </row>
    <row r="20" spans="1:33" s="3" customFormat="1" ht="23.15" customHeight="1" x14ac:dyDescent="0.35">
      <c r="A20" s="33">
        <v>13</v>
      </c>
      <c r="B20" s="47"/>
      <c r="C20" s="47"/>
      <c r="D20" s="47"/>
      <c r="E20" s="48"/>
      <c r="F20" s="32">
        <f t="shared" si="0"/>
        <v>25</v>
      </c>
      <c r="G20" s="11">
        <f t="shared" si="1"/>
        <v>0</v>
      </c>
      <c r="H20" s="11">
        <f t="shared" si="9"/>
        <v>0</v>
      </c>
      <c r="I20" s="46"/>
      <c r="J20" s="46"/>
      <c r="K20" s="47"/>
      <c r="L20" s="47"/>
      <c r="M20" s="47"/>
      <c r="N20" s="73"/>
      <c r="O20" s="74"/>
      <c r="P20" s="74"/>
      <c r="Q20" s="75"/>
      <c r="R20" s="34">
        <f t="shared" si="10"/>
        <v>0</v>
      </c>
      <c r="S20" s="128"/>
      <c r="T20" s="128"/>
      <c r="V20" s="3">
        <f t="shared" si="2"/>
        <v>0</v>
      </c>
      <c r="W20" s="3">
        <f t="shared" si="3"/>
        <v>0</v>
      </c>
      <c r="X20" s="12">
        <f t="shared" si="4"/>
        <v>0</v>
      </c>
      <c r="Y20" s="13">
        <f t="shared" si="5"/>
        <v>0</v>
      </c>
      <c r="Z20" s="3">
        <f t="shared" si="6"/>
        <v>0</v>
      </c>
      <c r="AA20" s="3">
        <f t="shared" si="7"/>
        <v>0</v>
      </c>
      <c r="AB20" s="26">
        <f t="shared" si="8"/>
        <v>0</v>
      </c>
      <c r="AE20" s="50" t="s">
        <v>36</v>
      </c>
      <c r="AF20" s="3">
        <f>COUNTIF($L$8:$Q$30,AE20)</f>
        <v>0</v>
      </c>
    </row>
    <row r="21" spans="1:33" s="3" customFormat="1" ht="23.15" customHeight="1" x14ac:dyDescent="0.35">
      <c r="A21" s="33">
        <v>14</v>
      </c>
      <c r="B21" s="47"/>
      <c r="C21" s="47"/>
      <c r="D21" s="47"/>
      <c r="E21" s="48"/>
      <c r="F21" s="32">
        <f t="shared" si="0"/>
        <v>25</v>
      </c>
      <c r="G21" s="11">
        <f t="shared" si="1"/>
        <v>0</v>
      </c>
      <c r="H21" s="11">
        <f t="shared" si="9"/>
        <v>0</v>
      </c>
      <c r="I21" s="46"/>
      <c r="J21" s="46"/>
      <c r="K21" s="47"/>
      <c r="L21" s="47"/>
      <c r="M21" s="47"/>
      <c r="N21" s="73"/>
      <c r="O21" s="74"/>
      <c r="P21" s="74"/>
      <c r="Q21" s="75"/>
      <c r="R21" s="34">
        <f t="shared" si="10"/>
        <v>0</v>
      </c>
      <c r="S21" s="126"/>
      <c r="T21" s="127"/>
      <c r="V21" s="3">
        <f t="shared" si="2"/>
        <v>0</v>
      </c>
      <c r="W21" s="3">
        <f t="shared" si="3"/>
        <v>0</v>
      </c>
      <c r="X21" s="12">
        <f t="shared" si="4"/>
        <v>0</v>
      </c>
      <c r="Y21" s="13">
        <f t="shared" si="5"/>
        <v>0</v>
      </c>
      <c r="Z21" s="3">
        <f t="shared" si="6"/>
        <v>0</v>
      </c>
      <c r="AA21" s="3">
        <f t="shared" si="7"/>
        <v>0</v>
      </c>
      <c r="AB21" s="26">
        <f t="shared" si="8"/>
        <v>0</v>
      </c>
      <c r="AE21"/>
    </row>
    <row r="22" spans="1:33" s="3" customFormat="1" ht="23.15" customHeight="1" x14ac:dyDescent="0.35">
      <c r="A22" s="33">
        <v>15</v>
      </c>
      <c r="B22" s="47"/>
      <c r="C22" s="47"/>
      <c r="D22" s="47"/>
      <c r="E22" s="48"/>
      <c r="F22" s="32">
        <f t="shared" si="0"/>
        <v>25</v>
      </c>
      <c r="G22" s="11">
        <f t="shared" si="1"/>
        <v>0</v>
      </c>
      <c r="H22" s="11">
        <f t="shared" si="9"/>
        <v>0</v>
      </c>
      <c r="I22" s="46"/>
      <c r="J22" s="46"/>
      <c r="K22" s="47"/>
      <c r="L22" s="47"/>
      <c r="M22" s="47"/>
      <c r="N22" s="73"/>
      <c r="O22" s="74"/>
      <c r="P22" s="74"/>
      <c r="Q22" s="75"/>
      <c r="R22" s="34">
        <f t="shared" si="10"/>
        <v>0</v>
      </c>
      <c r="S22" s="128"/>
      <c r="T22" s="128"/>
      <c r="V22" s="3">
        <f t="shared" si="2"/>
        <v>0</v>
      </c>
      <c r="W22" s="3">
        <f t="shared" si="3"/>
        <v>0</v>
      </c>
      <c r="X22" s="12">
        <f t="shared" si="4"/>
        <v>0</v>
      </c>
      <c r="Y22" s="13">
        <f t="shared" si="5"/>
        <v>0</v>
      </c>
      <c r="Z22" s="3">
        <f t="shared" si="6"/>
        <v>0</v>
      </c>
      <c r="AA22" s="3">
        <f t="shared" si="7"/>
        <v>0</v>
      </c>
      <c r="AB22" s="26">
        <f t="shared" si="8"/>
        <v>0</v>
      </c>
    </row>
    <row r="23" spans="1:33" s="3" customFormat="1" ht="23.15" customHeight="1" x14ac:dyDescent="0.35">
      <c r="A23" s="33">
        <v>16</v>
      </c>
      <c r="B23" s="47"/>
      <c r="C23" s="47"/>
      <c r="D23" s="47"/>
      <c r="E23" s="48"/>
      <c r="F23" s="32">
        <f t="shared" si="0"/>
        <v>25</v>
      </c>
      <c r="G23" s="11">
        <f t="shared" si="1"/>
        <v>0</v>
      </c>
      <c r="H23" s="11">
        <f t="shared" si="9"/>
        <v>0</v>
      </c>
      <c r="I23" s="46"/>
      <c r="J23" s="46"/>
      <c r="K23" s="47"/>
      <c r="L23" s="47"/>
      <c r="M23" s="47"/>
      <c r="N23" s="73"/>
      <c r="O23" s="74"/>
      <c r="P23" s="74"/>
      <c r="Q23" s="75"/>
      <c r="R23" s="34">
        <f t="shared" si="10"/>
        <v>0</v>
      </c>
      <c r="S23" s="128"/>
      <c r="T23" s="128"/>
      <c r="V23" s="3">
        <f t="shared" si="2"/>
        <v>0</v>
      </c>
      <c r="W23" s="3">
        <f t="shared" si="3"/>
        <v>0</v>
      </c>
      <c r="X23" s="12">
        <f t="shared" si="4"/>
        <v>0</v>
      </c>
      <c r="Y23" s="13">
        <f t="shared" si="5"/>
        <v>0</v>
      </c>
      <c r="Z23" s="3">
        <f t="shared" si="6"/>
        <v>0</v>
      </c>
      <c r="AA23" s="3">
        <f t="shared" si="7"/>
        <v>0</v>
      </c>
      <c r="AB23" s="26">
        <f t="shared" si="8"/>
        <v>0</v>
      </c>
    </row>
    <row r="24" spans="1:33" s="3" customFormat="1" ht="23.15" customHeight="1" x14ac:dyDescent="0.35">
      <c r="A24" s="33">
        <v>17</v>
      </c>
      <c r="B24" s="47"/>
      <c r="C24" s="47"/>
      <c r="D24" s="47"/>
      <c r="E24" s="48"/>
      <c r="F24" s="32">
        <f t="shared" si="0"/>
        <v>25</v>
      </c>
      <c r="G24" s="11">
        <f t="shared" si="1"/>
        <v>0</v>
      </c>
      <c r="H24" s="11">
        <f t="shared" si="9"/>
        <v>0</v>
      </c>
      <c r="I24" s="46"/>
      <c r="J24" s="46"/>
      <c r="K24" s="47"/>
      <c r="L24" s="47"/>
      <c r="M24" s="47"/>
      <c r="N24" s="73"/>
      <c r="O24" s="74"/>
      <c r="P24" s="74"/>
      <c r="Q24" s="75"/>
      <c r="R24" s="34">
        <f t="shared" si="10"/>
        <v>0</v>
      </c>
      <c r="S24" s="128"/>
      <c r="T24" s="128"/>
      <c r="V24" s="3">
        <f t="shared" si="2"/>
        <v>0</v>
      </c>
      <c r="W24" s="3">
        <f t="shared" si="3"/>
        <v>0</v>
      </c>
      <c r="X24" s="12">
        <f t="shared" si="4"/>
        <v>0</v>
      </c>
      <c r="Y24" s="13">
        <f t="shared" si="5"/>
        <v>0</v>
      </c>
      <c r="Z24" s="3">
        <f t="shared" si="6"/>
        <v>0</v>
      </c>
      <c r="AA24" s="3">
        <f t="shared" si="7"/>
        <v>0</v>
      </c>
      <c r="AB24" s="26">
        <f t="shared" si="8"/>
        <v>0</v>
      </c>
    </row>
    <row r="25" spans="1:33" s="3" customFormat="1" ht="23.15" customHeight="1" x14ac:dyDescent="0.35">
      <c r="A25" s="33">
        <v>18</v>
      </c>
      <c r="B25" s="47"/>
      <c r="C25" s="47"/>
      <c r="D25" s="47"/>
      <c r="E25" s="48"/>
      <c r="F25" s="32">
        <f t="shared" si="0"/>
        <v>25</v>
      </c>
      <c r="G25" s="11">
        <f t="shared" si="1"/>
        <v>0</v>
      </c>
      <c r="H25" s="11">
        <f t="shared" si="9"/>
        <v>0</v>
      </c>
      <c r="I25" s="46"/>
      <c r="J25" s="46"/>
      <c r="K25" s="47"/>
      <c r="L25" s="47"/>
      <c r="M25" s="47"/>
      <c r="N25" s="73"/>
      <c r="O25" s="74"/>
      <c r="P25" s="74"/>
      <c r="Q25" s="75"/>
      <c r="R25" s="34">
        <f t="shared" si="10"/>
        <v>0</v>
      </c>
      <c r="S25" s="128"/>
      <c r="T25" s="128"/>
      <c r="V25" s="3">
        <f t="shared" si="2"/>
        <v>0</v>
      </c>
      <c r="W25" s="3">
        <f t="shared" si="3"/>
        <v>0</v>
      </c>
      <c r="X25" s="12">
        <f t="shared" si="4"/>
        <v>0</v>
      </c>
      <c r="Y25" s="13">
        <f t="shared" si="5"/>
        <v>0</v>
      </c>
      <c r="Z25" s="3">
        <f t="shared" si="6"/>
        <v>0</v>
      </c>
      <c r="AA25" s="3">
        <f t="shared" si="7"/>
        <v>0</v>
      </c>
      <c r="AB25" s="26">
        <f t="shared" si="8"/>
        <v>0</v>
      </c>
    </row>
    <row r="26" spans="1:33" s="3" customFormat="1" ht="23.15" customHeight="1" x14ac:dyDescent="0.35">
      <c r="A26" s="33">
        <v>19</v>
      </c>
      <c r="B26" s="47"/>
      <c r="C26" s="47"/>
      <c r="D26" s="47"/>
      <c r="E26" s="48"/>
      <c r="F26" s="32">
        <f t="shared" si="0"/>
        <v>25</v>
      </c>
      <c r="G26" s="11">
        <f t="shared" si="1"/>
        <v>0</v>
      </c>
      <c r="H26" s="11">
        <f t="shared" si="9"/>
        <v>0</v>
      </c>
      <c r="I26" s="46"/>
      <c r="J26" s="46"/>
      <c r="K26" s="47"/>
      <c r="L26" s="47"/>
      <c r="M26" s="47"/>
      <c r="N26" s="73"/>
      <c r="O26" s="74"/>
      <c r="P26" s="74"/>
      <c r="Q26" s="75"/>
      <c r="R26" s="34">
        <f t="shared" si="10"/>
        <v>0</v>
      </c>
      <c r="S26" s="128"/>
      <c r="T26" s="128"/>
      <c r="V26" s="3">
        <f t="shared" si="2"/>
        <v>0</v>
      </c>
      <c r="W26" s="3">
        <f t="shared" si="3"/>
        <v>0</v>
      </c>
      <c r="X26" s="12">
        <f t="shared" si="4"/>
        <v>0</v>
      </c>
      <c r="Y26" s="13">
        <f t="shared" si="5"/>
        <v>0</v>
      </c>
      <c r="Z26" s="3">
        <f t="shared" si="6"/>
        <v>0</v>
      </c>
      <c r="AA26" s="3">
        <f t="shared" si="7"/>
        <v>0</v>
      </c>
      <c r="AB26" s="26">
        <f t="shared" si="8"/>
        <v>0</v>
      </c>
    </row>
    <row r="27" spans="1:33" s="3" customFormat="1" ht="23.15" customHeight="1" x14ac:dyDescent="0.35">
      <c r="A27" s="33">
        <v>20</v>
      </c>
      <c r="B27" s="47"/>
      <c r="C27" s="47"/>
      <c r="D27" s="47"/>
      <c r="E27" s="48"/>
      <c r="F27" s="32">
        <f t="shared" si="0"/>
        <v>25</v>
      </c>
      <c r="G27" s="11">
        <f t="shared" si="1"/>
        <v>0</v>
      </c>
      <c r="H27" s="11">
        <f t="shared" si="9"/>
        <v>0</v>
      </c>
      <c r="I27" s="46"/>
      <c r="J27" s="46"/>
      <c r="K27" s="47"/>
      <c r="L27" s="47"/>
      <c r="M27" s="47"/>
      <c r="N27" s="73"/>
      <c r="O27" s="74"/>
      <c r="P27" s="74"/>
      <c r="Q27" s="75"/>
      <c r="R27" s="34">
        <f t="shared" si="10"/>
        <v>0</v>
      </c>
      <c r="S27" s="128"/>
      <c r="T27" s="128"/>
      <c r="V27" s="3">
        <f t="shared" si="2"/>
        <v>0</v>
      </c>
      <c r="W27" s="3">
        <f t="shared" si="3"/>
        <v>0</v>
      </c>
      <c r="X27" s="12">
        <f t="shared" si="4"/>
        <v>0</v>
      </c>
      <c r="Y27" s="13">
        <f t="shared" si="5"/>
        <v>0</v>
      </c>
      <c r="Z27" s="3">
        <f t="shared" si="6"/>
        <v>0</v>
      </c>
      <c r="AA27" s="3">
        <f t="shared" si="7"/>
        <v>0</v>
      </c>
      <c r="AB27" s="26">
        <f t="shared" si="8"/>
        <v>0</v>
      </c>
    </row>
    <row r="28" spans="1:33" s="3" customFormat="1" ht="23.15" customHeight="1" x14ac:dyDescent="0.35">
      <c r="A28" s="33">
        <v>21</v>
      </c>
      <c r="B28" s="47"/>
      <c r="C28" s="47"/>
      <c r="D28" s="47"/>
      <c r="E28" s="48"/>
      <c r="F28" s="32" t="str">
        <f>IF(B28="","25",DATEDIF(E28,(F$6),"y"))</f>
        <v>25</v>
      </c>
      <c r="G28" s="11">
        <f t="shared" si="1"/>
        <v>0</v>
      </c>
      <c r="H28" s="11">
        <f t="shared" si="9"/>
        <v>0</v>
      </c>
      <c r="I28" s="46"/>
      <c r="J28" s="46"/>
      <c r="K28" s="47"/>
      <c r="L28" s="47"/>
      <c r="M28" s="47"/>
      <c r="N28" s="73"/>
      <c r="O28" s="74"/>
      <c r="P28" s="74"/>
      <c r="Q28" s="75"/>
      <c r="R28" s="34">
        <f t="shared" si="10"/>
        <v>0</v>
      </c>
      <c r="S28" s="128"/>
      <c r="T28" s="128"/>
      <c r="V28" s="3">
        <f t="shared" si="2"/>
        <v>0</v>
      </c>
      <c r="W28" s="3">
        <f t="shared" si="3"/>
        <v>0</v>
      </c>
      <c r="X28" s="12">
        <f t="shared" si="4"/>
        <v>0</v>
      </c>
      <c r="Y28" s="13">
        <f t="shared" si="5"/>
        <v>0</v>
      </c>
      <c r="Z28" s="3">
        <f t="shared" si="6"/>
        <v>0</v>
      </c>
      <c r="AA28" s="3">
        <f t="shared" si="7"/>
        <v>0</v>
      </c>
      <c r="AB28" s="26">
        <f t="shared" si="8"/>
        <v>0</v>
      </c>
    </row>
    <row r="29" spans="1:33" s="3" customFormat="1" ht="23.15" customHeight="1" x14ac:dyDescent="0.35">
      <c r="A29" s="33">
        <v>22</v>
      </c>
      <c r="B29" s="47"/>
      <c r="C29" s="47"/>
      <c r="D29" s="47"/>
      <c r="E29" s="48"/>
      <c r="F29" s="32" t="str">
        <f>IF(B29="","25",DATEDIF(E29,(F$6),"y"))</f>
        <v>25</v>
      </c>
      <c r="G29" s="11">
        <f t="shared" si="1"/>
        <v>0</v>
      </c>
      <c r="H29" s="11">
        <f t="shared" si="9"/>
        <v>0</v>
      </c>
      <c r="I29" s="46"/>
      <c r="J29" s="46"/>
      <c r="K29" s="47"/>
      <c r="L29" s="47"/>
      <c r="M29" s="47"/>
      <c r="N29" s="73"/>
      <c r="O29" s="74"/>
      <c r="P29" s="74"/>
      <c r="Q29" s="75"/>
      <c r="R29" s="34">
        <f t="shared" si="10"/>
        <v>0</v>
      </c>
      <c r="S29" s="128"/>
      <c r="T29" s="128"/>
      <c r="U29"/>
      <c r="V29" s="3">
        <f t="shared" si="2"/>
        <v>0</v>
      </c>
      <c r="W29" s="3">
        <f t="shared" si="3"/>
        <v>0</v>
      </c>
      <c r="X29" s="12">
        <f t="shared" si="4"/>
        <v>0</v>
      </c>
      <c r="Y29" s="13">
        <f t="shared" si="5"/>
        <v>0</v>
      </c>
      <c r="Z29" s="3">
        <f t="shared" si="6"/>
        <v>0</v>
      </c>
      <c r="AA29" s="3">
        <f t="shared" si="7"/>
        <v>0</v>
      </c>
      <c r="AB29" s="26">
        <f t="shared" si="8"/>
        <v>0</v>
      </c>
    </row>
    <row r="30" spans="1:33" s="3" customFormat="1" ht="23" customHeight="1" x14ac:dyDescent="0.35">
      <c r="A30" s="33">
        <v>23</v>
      </c>
      <c r="B30" s="47"/>
      <c r="C30" s="47"/>
      <c r="D30" s="47"/>
      <c r="E30" s="48"/>
      <c r="F30" s="32" t="str">
        <f>IF(B30="","25",DATEDIF(E30,(F$6),"y"))</f>
        <v>25</v>
      </c>
      <c r="G30" s="11">
        <f t="shared" si="1"/>
        <v>0</v>
      </c>
      <c r="H30" s="11">
        <f t="shared" si="9"/>
        <v>0</v>
      </c>
      <c r="I30" s="46"/>
      <c r="J30" s="46"/>
      <c r="K30" s="47"/>
      <c r="L30" s="47"/>
      <c r="M30" s="47"/>
      <c r="N30" s="73"/>
      <c r="O30" s="74"/>
      <c r="P30" s="74"/>
      <c r="Q30" s="75"/>
      <c r="R30" s="34">
        <f t="shared" si="10"/>
        <v>0</v>
      </c>
      <c r="S30" s="128"/>
      <c r="T30" s="128"/>
      <c r="V30" s="3">
        <f t="shared" si="2"/>
        <v>0</v>
      </c>
      <c r="W30" s="3">
        <f t="shared" si="3"/>
        <v>0</v>
      </c>
      <c r="X30" s="12">
        <f t="shared" si="4"/>
        <v>0</v>
      </c>
      <c r="Y30" s="13">
        <f t="shared" si="5"/>
        <v>0</v>
      </c>
      <c r="Z30" s="3">
        <f t="shared" si="6"/>
        <v>0</v>
      </c>
      <c r="AA30" s="3">
        <f t="shared" si="7"/>
        <v>0</v>
      </c>
      <c r="AB30" s="26">
        <f t="shared" si="8"/>
        <v>0</v>
      </c>
    </row>
    <row r="31" spans="1:33" ht="7.5" customHeight="1" x14ac:dyDescent="0.35">
      <c r="AB31" s="26">
        <f t="shared" si="8"/>
        <v>0</v>
      </c>
      <c r="AE31" s="3"/>
    </row>
    <row r="32" spans="1:33" ht="23.15" customHeight="1" x14ac:dyDescent="0.35">
      <c r="A32"/>
      <c r="B32" s="137" t="s">
        <v>37</v>
      </c>
      <c r="C32" s="138"/>
      <c r="D32" s="138"/>
      <c r="E32" s="138"/>
      <c r="F32" s="138"/>
      <c r="G32" s="138"/>
      <c r="H32" s="138"/>
      <c r="I32" s="138"/>
      <c r="J32" s="139"/>
      <c r="O32" s="88" t="s">
        <v>38</v>
      </c>
      <c r="P32" s="88"/>
      <c r="Q32" s="88"/>
      <c r="R32" s="89"/>
      <c r="S32" s="81" t="s">
        <v>14</v>
      </c>
      <c r="T32" s="82"/>
    </row>
    <row r="33" spans="1:20" ht="28.5" customHeight="1" x14ac:dyDescent="0.35">
      <c r="B33" s="140"/>
      <c r="C33" s="141"/>
      <c r="D33" s="141"/>
      <c r="E33" s="141"/>
      <c r="F33" s="141"/>
      <c r="G33" s="141"/>
      <c r="H33" s="141"/>
      <c r="I33" s="141"/>
      <c r="J33" s="142"/>
      <c r="L33" s="21"/>
      <c r="M33" s="21"/>
      <c r="N33" s="21"/>
      <c r="O33" s="39" t="s">
        <v>39</v>
      </c>
      <c r="P33" s="39" t="s">
        <v>40</v>
      </c>
      <c r="Q33" s="40" t="s">
        <v>41</v>
      </c>
      <c r="R33" s="41" t="s">
        <v>42</v>
      </c>
      <c r="S33" s="83"/>
      <c r="T33" s="84"/>
    </row>
    <row r="34" spans="1:20" ht="23.15" customHeight="1" x14ac:dyDescent="0.35">
      <c r="A34"/>
      <c r="B34" s="146" t="s">
        <v>43</v>
      </c>
      <c r="C34" s="146"/>
      <c r="D34" s="146"/>
      <c r="E34" s="147" t="s">
        <v>44</v>
      </c>
      <c r="F34" s="148"/>
      <c r="G34" s="149"/>
      <c r="H34" s="143" t="s">
        <v>45</v>
      </c>
      <c r="I34" s="144"/>
      <c r="J34" s="145"/>
      <c r="L34" s="22"/>
      <c r="M34" s="22"/>
      <c r="N34" s="22"/>
      <c r="O34" s="42" t="s">
        <v>28</v>
      </c>
      <c r="P34" s="42" t="s">
        <v>28</v>
      </c>
      <c r="Q34" s="43" t="s">
        <v>28</v>
      </c>
      <c r="R34" s="44" t="s">
        <v>28</v>
      </c>
      <c r="S34" s="85"/>
      <c r="T34" s="86"/>
    </row>
    <row r="35" spans="1:20" ht="23.15" customHeight="1" x14ac:dyDescent="0.35">
      <c r="A35"/>
      <c r="B35" s="136" t="s">
        <v>46</v>
      </c>
      <c r="C35" s="136"/>
      <c r="D35" s="35">
        <f>COUNTA(B8:B30)</f>
        <v>0</v>
      </c>
      <c r="E35" s="77" t="s">
        <v>47</v>
      </c>
      <c r="F35" s="78"/>
      <c r="G35" s="49">
        <f>AF13</f>
        <v>0</v>
      </c>
      <c r="H35" s="129" t="s">
        <v>48</v>
      </c>
      <c r="I35" s="130"/>
      <c r="J35" s="57">
        <f>AF18</f>
        <v>0</v>
      </c>
      <c r="L35" s="70" t="s">
        <v>49</v>
      </c>
      <c r="M35" s="71"/>
      <c r="N35" s="72"/>
      <c r="O35" s="52"/>
      <c r="P35" s="45"/>
      <c r="Q35" s="45"/>
      <c r="R35" s="15"/>
      <c r="S35" s="87"/>
      <c r="T35" s="87"/>
    </row>
    <row r="36" spans="1:20" ht="23.15" customHeight="1" x14ac:dyDescent="0.35">
      <c r="A36"/>
      <c r="B36" s="136" t="s">
        <v>50</v>
      </c>
      <c r="C36" s="136"/>
      <c r="D36" s="37">
        <f>AVERAGE(F8:F30)</f>
        <v>25</v>
      </c>
      <c r="E36" s="77" t="s">
        <v>51</v>
      </c>
      <c r="F36" s="78"/>
      <c r="G36" s="49">
        <f>AF14</f>
        <v>0</v>
      </c>
      <c r="H36" s="79" t="s">
        <v>52</v>
      </c>
      <c r="I36" s="131"/>
      <c r="J36" s="59">
        <f>AF19</f>
        <v>0</v>
      </c>
      <c r="L36" s="70" t="s">
        <v>49</v>
      </c>
      <c r="M36" s="71"/>
      <c r="N36" s="72"/>
      <c r="O36" s="52"/>
      <c r="P36" s="45"/>
      <c r="Q36" s="45"/>
      <c r="R36" s="16"/>
      <c r="S36" s="87"/>
      <c r="T36" s="87"/>
    </row>
    <row r="37" spans="1:20" ht="23.15" customHeight="1" x14ac:dyDescent="0.35">
      <c r="A37"/>
      <c r="B37" s="136" t="s">
        <v>53</v>
      </c>
      <c r="C37" s="136"/>
      <c r="D37" s="36">
        <f>COUNTIF(H8:H30,"&lt;0")</f>
        <v>0</v>
      </c>
      <c r="E37" s="77" t="s">
        <v>54</v>
      </c>
      <c r="F37" s="78"/>
      <c r="G37" s="49">
        <f>AF15</f>
        <v>0</v>
      </c>
      <c r="H37" s="133" t="s">
        <v>39</v>
      </c>
      <c r="I37" s="134"/>
      <c r="J37" s="60">
        <f>COUNTA(O35:O44)</f>
        <v>0</v>
      </c>
      <c r="L37" s="70" t="s">
        <v>49</v>
      </c>
      <c r="M37" s="71"/>
      <c r="N37" s="72"/>
      <c r="O37" s="52"/>
      <c r="P37" s="45"/>
      <c r="Q37" s="45"/>
      <c r="R37" s="16"/>
      <c r="S37" s="87"/>
      <c r="T37" s="87"/>
    </row>
    <row r="38" spans="1:20" ht="23.15" customHeight="1" x14ac:dyDescent="0.35">
      <c r="A38"/>
      <c r="B38" s="136" t="s">
        <v>68</v>
      </c>
      <c r="C38" s="136"/>
      <c r="D38" s="36">
        <f>COUNTA(K8:K30)</f>
        <v>0</v>
      </c>
      <c r="E38" s="77" t="s">
        <v>55</v>
      </c>
      <c r="F38" s="78"/>
      <c r="G38" s="49">
        <f>AF16</f>
        <v>0</v>
      </c>
      <c r="H38" s="135" t="s">
        <v>56</v>
      </c>
      <c r="I38" s="78"/>
      <c r="J38" s="60">
        <f>COUNTA(P35:P44)</f>
        <v>0</v>
      </c>
      <c r="K38" s="58"/>
      <c r="L38" s="70" t="s">
        <v>49</v>
      </c>
      <c r="M38" s="71"/>
      <c r="N38" s="72"/>
      <c r="O38" s="52"/>
      <c r="P38" s="45"/>
      <c r="Q38" s="45"/>
      <c r="R38" s="16"/>
      <c r="S38" s="87"/>
      <c r="T38" s="87"/>
    </row>
    <row r="39" spans="1:20" ht="23.15" customHeight="1" x14ac:dyDescent="0.35">
      <c r="A39"/>
      <c r="B39" s="136" t="s">
        <v>63</v>
      </c>
      <c r="C39" s="136"/>
      <c r="D39" s="36">
        <f>COUNTA(L8:L30)</f>
        <v>0</v>
      </c>
      <c r="E39" s="77" t="s">
        <v>58</v>
      </c>
      <c r="F39" s="78"/>
      <c r="G39" s="49">
        <f>AF17</f>
        <v>0</v>
      </c>
      <c r="H39" s="135" t="s">
        <v>59</v>
      </c>
      <c r="I39" s="78"/>
      <c r="J39" s="60">
        <f>COUNTA(Q35:Q44)</f>
        <v>0</v>
      </c>
      <c r="K39" s="58"/>
      <c r="L39" s="70" t="s">
        <v>49</v>
      </c>
      <c r="M39" s="71"/>
      <c r="N39" s="72"/>
      <c r="O39" s="52"/>
      <c r="P39" s="45"/>
      <c r="Q39" s="45"/>
      <c r="R39" s="17"/>
      <c r="S39" s="87"/>
      <c r="T39" s="87"/>
    </row>
    <row r="40" spans="1:20" ht="23.15" customHeight="1" x14ac:dyDescent="0.35">
      <c r="A40"/>
      <c r="B40" s="136" t="s">
        <v>57</v>
      </c>
      <c r="C40" s="136"/>
      <c r="D40" s="36">
        <f>COUNTA(I8:I30)</f>
        <v>0</v>
      </c>
      <c r="E40" s="77" t="s">
        <v>61</v>
      </c>
      <c r="F40" s="78"/>
      <c r="G40" s="49">
        <f>AF20</f>
        <v>0</v>
      </c>
      <c r="H40" s="79" t="s">
        <v>42</v>
      </c>
      <c r="I40" s="80"/>
      <c r="J40" s="61">
        <f>R46</f>
        <v>0</v>
      </c>
      <c r="K40" s="58"/>
      <c r="L40" s="70" t="s">
        <v>49</v>
      </c>
      <c r="M40" s="71"/>
      <c r="N40" s="72"/>
      <c r="O40" s="52"/>
      <c r="P40" s="45"/>
      <c r="Q40" s="45"/>
      <c r="R40" s="16"/>
      <c r="S40" s="87"/>
      <c r="T40" s="87"/>
    </row>
    <row r="41" spans="1:20" ht="23.15" customHeight="1" x14ac:dyDescent="0.35">
      <c r="A41"/>
      <c r="B41" s="77" t="s">
        <v>60</v>
      </c>
      <c r="C41" s="78"/>
      <c r="D41" s="38">
        <f>COUNTA(J8:J30)</f>
        <v>0</v>
      </c>
      <c r="E41"/>
      <c r="L41" s="70" t="s">
        <v>49</v>
      </c>
      <c r="M41" s="71"/>
      <c r="N41" s="72"/>
      <c r="O41" s="52"/>
      <c r="P41" s="45"/>
      <c r="Q41" s="45"/>
      <c r="R41" s="16"/>
      <c r="S41" s="87"/>
      <c r="T41" s="87"/>
    </row>
    <row r="42" spans="1:20" ht="23.15" customHeight="1" x14ac:dyDescent="0.35">
      <c r="L42" s="70" t="s">
        <v>49</v>
      </c>
      <c r="M42" s="71"/>
      <c r="N42" s="72"/>
      <c r="O42" s="52"/>
      <c r="P42" s="45"/>
      <c r="Q42" s="45"/>
      <c r="R42" s="16"/>
      <c r="S42" s="87"/>
      <c r="T42" s="87"/>
    </row>
    <row r="43" spans="1:20" ht="23.15" customHeight="1" x14ac:dyDescent="0.35">
      <c r="B43" s="132" t="s">
        <v>64</v>
      </c>
      <c r="C43" s="132"/>
      <c r="D43" s="132"/>
      <c r="E43" s="132"/>
      <c r="L43" s="70" t="s">
        <v>49</v>
      </c>
      <c r="M43" s="71"/>
      <c r="N43" s="72"/>
      <c r="O43" s="52"/>
      <c r="P43" s="45"/>
      <c r="Q43" s="45"/>
      <c r="R43" s="16"/>
      <c r="S43" s="87"/>
      <c r="T43" s="87"/>
    </row>
    <row r="44" spans="1:20" ht="23.15" customHeight="1" x14ac:dyDescent="0.35">
      <c r="B44" s="76" t="s">
        <v>4</v>
      </c>
      <c r="C44" s="76"/>
      <c r="D44" s="62" t="s">
        <v>5</v>
      </c>
      <c r="E44" s="62" t="s">
        <v>6</v>
      </c>
      <c r="L44" s="70" t="s">
        <v>49</v>
      </c>
      <c r="M44" s="71"/>
      <c r="N44" s="72"/>
      <c r="O44" s="52"/>
      <c r="P44" s="45"/>
      <c r="Q44" s="45"/>
      <c r="R44" s="16"/>
      <c r="S44" s="87"/>
      <c r="T44" s="87"/>
    </row>
    <row r="45" spans="1:20" ht="23.15" customHeight="1" x14ac:dyDescent="0.35">
      <c r="B45" s="63"/>
      <c r="C45" s="63"/>
      <c r="D45" s="63"/>
      <c r="E45" s="64"/>
      <c r="L45" s="70" t="s">
        <v>42</v>
      </c>
      <c r="M45" s="71"/>
      <c r="N45" s="72"/>
      <c r="O45" s="18"/>
      <c r="P45" s="18"/>
      <c r="Q45" s="16"/>
      <c r="R45" s="45"/>
      <c r="S45" s="87"/>
      <c r="T45" s="87"/>
    </row>
    <row r="46" spans="1:20" ht="23.15" customHeight="1" x14ac:dyDescent="0.35">
      <c r="B46" s="63"/>
      <c r="C46" s="63"/>
      <c r="D46" s="63"/>
      <c r="E46" s="64"/>
      <c r="L46" s="67" t="s">
        <v>62</v>
      </c>
      <c r="M46" s="68"/>
      <c r="N46" s="69"/>
      <c r="O46" s="51">
        <f>SUM(COUNTIF(O35:O44,"y")*-3)</f>
        <v>0</v>
      </c>
      <c r="P46" s="11">
        <f>SUM(COUNTIF(P35:P44,"y")*-3)</f>
        <v>0</v>
      </c>
      <c r="Q46" s="11">
        <f>SUM(COUNTIF(Q35:Q44,"Y")*-8)</f>
        <v>0</v>
      </c>
      <c r="R46" s="11">
        <f>IF(R45="y",-20,0)</f>
        <v>0</v>
      </c>
      <c r="S46" s="14"/>
      <c r="T46" s="14"/>
    </row>
    <row r="47" spans="1:20" ht="11.5" customHeight="1" x14ac:dyDescent="0.35"/>
  </sheetData>
  <sheetProtection algorithmName="SHA-512" hashValue="VO/CRWogK8YBBnA+ZEANCuMNuvRMH8maE9whgIfePDhM2KEroRpZbiBgHnQraL/svchGXgw4qKECu38/CH7Olg==" saltValue="vPdITQyJophbtbTPUw3uRg==" spinCount="100000" sheet="1" selectLockedCells="1"/>
  <protectedRanges>
    <protectedRange algorithmName="SHA-512" hashValue="z9LRSq4yn4yr2QLyNeY8Tb3Qqqaaen3Vw9wFy0niz0IMu5xs/K3YwraFW9eXpPImqURIcLEGMjCkowaVWwuwCg==" saltValue="GB4GgpkgTflPvkNncxzxTw==" spinCount="100000" sqref="E6:F6 B6:C6 A6:A7 V5:AB6 G6:K7 D6:D7 AE13:AE21 A5:O5 L7:M7 P5:T7 L6:O6" name="Range2"/>
    <protectedRange sqref="A1" name="Range1"/>
  </protectedRanges>
  <customSheetViews>
    <customSheetView guid="{9D88298D-2C22-4FC4-9FD4-0F05C89BBC60}" scale="80" showGridLines="0" hiddenColumns="1" topLeftCell="A31">
      <selection activeCell="A51" sqref="A51:XFD51"/>
    </customSheetView>
  </customSheetViews>
  <mergeCells count="114">
    <mergeCell ref="B32:J33"/>
    <mergeCell ref="H34:J34"/>
    <mergeCell ref="B35:C35"/>
    <mergeCell ref="B34:D34"/>
    <mergeCell ref="E34:G34"/>
    <mergeCell ref="S27:T27"/>
    <mergeCell ref="S30:T30"/>
    <mergeCell ref="S28:T28"/>
    <mergeCell ref="S29:T29"/>
    <mergeCell ref="S35:T35"/>
    <mergeCell ref="S36:T36"/>
    <mergeCell ref="E39:F39"/>
    <mergeCell ref="H35:I35"/>
    <mergeCell ref="H36:I36"/>
    <mergeCell ref="B43:E43"/>
    <mergeCell ref="H37:I37"/>
    <mergeCell ref="H38:I38"/>
    <mergeCell ref="H39:I39"/>
    <mergeCell ref="B40:C40"/>
    <mergeCell ref="B39:C39"/>
    <mergeCell ref="B38:C38"/>
    <mergeCell ref="B37:C37"/>
    <mergeCell ref="B36:C36"/>
    <mergeCell ref="S14:T14"/>
    <mergeCell ref="S15:T15"/>
    <mergeCell ref="S12:T12"/>
    <mergeCell ref="S13:T13"/>
    <mergeCell ref="A5:A7"/>
    <mergeCell ref="B5:C5"/>
    <mergeCell ref="N26:Q26"/>
    <mergeCell ref="S11:T11"/>
    <mergeCell ref="S8:T8"/>
    <mergeCell ref="S9:T9"/>
    <mergeCell ref="S10:T10"/>
    <mergeCell ref="S20:T20"/>
    <mergeCell ref="S21:T21"/>
    <mergeCell ref="S16:T16"/>
    <mergeCell ref="S17:T17"/>
    <mergeCell ref="S26:T26"/>
    <mergeCell ref="S24:T24"/>
    <mergeCell ref="S22:T22"/>
    <mergeCell ref="S23:T23"/>
    <mergeCell ref="S18:T18"/>
    <mergeCell ref="S25:T25"/>
    <mergeCell ref="S19:T19"/>
    <mergeCell ref="A1:T1"/>
    <mergeCell ref="B6:B7"/>
    <mergeCell ref="C6:C7"/>
    <mergeCell ref="A3:B3"/>
    <mergeCell ref="C3:F3"/>
    <mergeCell ref="S5:T7"/>
    <mergeCell ref="D6:D7"/>
    <mergeCell ref="E6:E7"/>
    <mergeCell ref="F6:F7"/>
    <mergeCell ref="G6:G7"/>
    <mergeCell ref="H6:H7"/>
    <mergeCell ref="R5:R7"/>
    <mergeCell ref="I3:K3"/>
    <mergeCell ref="N3:P3"/>
    <mergeCell ref="N5:Q5"/>
    <mergeCell ref="N6:Q6"/>
    <mergeCell ref="S44:T44"/>
    <mergeCell ref="S45:T45"/>
    <mergeCell ref="S41:T41"/>
    <mergeCell ref="S42:T42"/>
    <mergeCell ref="S43:T43"/>
    <mergeCell ref="S39:T39"/>
    <mergeCell ref="S40:T40"/>
    <mergeCell ref="S37:T37"/>
    <mergeCell ref="S38:T38"/>
    <mergeCell ref="S32:T34"/>
    <mergeCell ref="N17:Q17"/>
    <mergeCell ref="N18:Q18"/>
    <mergeCell ref="N19:Q19"/>
    <mergeCell ref="N20:Q20"/>
    <mergeCell ref="N21:Q21"/>
    <mergeCell ref="N22:Q22"/>
    <mergeCell ref="N23:Q23"/>
    <mergeCell ref="N24:Q24"/>
    <mergeCell ref="N25:Q25"/>
    <mergeCell ref="O32:R32"/>
    <mergeCell ref="N8:Q8"/>
    <mergeCell ref="N9:Q9"/>
    <mergeCell ref="N10:Q10"/>
    <mergeCell ref="N11:Q11"/>
    <mergeCell ref="N12:Q12"/>
    <mergeCell ref="N13:Q13"/>
    <mergeCell ref="B44:C44"/>
    <mergeCell ref="N27:Q27"/>
    <mergeCell ref="N28:Q28"/>
    <mergeCell ref="N29:Q29"/>
    <mergeCell ref="N30:Q30"/>
    <mergeCell ref="L35:N35"/>
    <mergeCell ref="L36:N36"/>
    <mergeCell ref="L37:N37"/>
    <mergeCell ref="B41:C41"/>
    <mergeCell ref="H40:I40"/>
    <mergeCell ref="E40:F40"/>
    <mergeCell ref="E35:F35"/>
    <mergeCell ref="E36:F36"/>
    <mergeCell ref="E37:F37"/>
    <mergeCell ref="E38:F38"/>
    <mergeCell ref="N14:Q14"/>
    <mergeCell ref="N15:Q15"/>
    <mergeCell ref="N16:Q16"/>
    <mergeCell ref="L46:N46"/>
    <mergeCell ref="L45:N45"/>
    <mergeCell ref="L44:N44"/>
    <mergeCell ref="L43:N43"/>
    <mergeCell ref="L42:N42"/>
    <mergeCell ref="L41:N41"/>
    <mergeCell ref="L40:N40"/>
    <mergeCell ref="L39:N39"/>
    <mergeCell ref="L38:N38"/>
  </mergeCells>
  <conditionalFormatting sqref="D38">
    <cfRule type="cellIs" dxfId="3" priority="2" operator="greaterThan">
      <formula>2.5</formula>
    </cfRule>
  </conditionalFormatting>
  <conditionalFormatting sqref="D39">
    <cfRule type="cellIs" dxfId="2" priority="1" operator="greaterThan">
      <formula>1.5</formula>
    </cfRule>
  </conditionalFormatting>
  <conditionalFormatting sqref="Q3">
    <cfRule type="cellIs" dxfId="1" priority="4" operator="lessThan">
      <formula>2.5</formula>
    </cfRule>
  </conditionalFormatting>
  <conditionalFormatting sqref="T3">
    <cfRule type="cellIs" dxfId="0" priority="3" operator="greaterThan">
      <formula>200.5</formula>
    </cfRule>
  </conditionalFormatting>
  <dataValidations count="11">
    <dataValidation type="whole" allowBlank="1" showErrorMessage="1" errorTitle="Maximum Deduction" error="Maximum Deduction that is avalable for a Home Grown player is 5" sqref="I8" xr:uid="{63DDB7B0-E45B-4174-925A-9FB13A9C5F41}">
      <formula1>1</formula1>
      <formula2>5</formula2>
    </dataValidation>
    <dataValidation type="whole" allowBlank="1" showInputMessage="1" showErrorMessage="1" errorTitle="Max Deduction" error="Maximum Deduction that is avalable for a Loyalty Player is 5" sqref="J8:J30" xr:uid="{83277740-BADF-4418-B84A-7E9E230FBECA}">
      <formula1>1</formula1>
      <formula2>5</formula2>
    </dataValidation>
    <dataValidation type="whole" allowBlank="1" showErrorMessage="1" errorTitle="Maximum Deduction -5" error="Maximum Deduction that is avalable for a Home Grown player is -5" sqref="I9:I30 J8:J30" xr:uid="{F7E81D10-1988-429C-A040-E954AAB6127D}">
      <formula1>1</formula1>
      <formula2>5</formula2>
    </dataValidation>
    <dataValidation type="whole" allowBlank="1" showErrorMessage="1" errorTitle="Must enter a Negative Number" error="Must enter a Negative Number" sqref="H8:H30" xr:uid="{DEB7FE03-B8A8-4318-BA74-BE233DD05537}">
      <formula1>-5</formula1>
      <formula2>0</formula2>
    </dataValidation>
    <dataValidation type="list" allowBlank="1" showInputMessage="1" showErrorMessage="1" sqref="O45:Q45" xr:uid="{5AFD61E7-1DFA-40FE-A896-A91E393FF66D}">
      <formula1>#REF!</formula1>
    </dataValidation>
    <dataValidation type="list" allowBlank="1" showInputMessage="1" showErrorMessage="1" sqref="K8:M30" xr:uid="{96F3A7D1-EEAE-401F-B582-5BC497F9F464}">
      <formula1>$K$7</formula1>
    </dataValidation>
    <dataValidation type="whole" operator="greaterThanOrEqual" allowBlank="1" showErrorMessage="1" errorTitle="Player can not be worht Negative" error="A Player can not have a total points value is a Negative" sqref="R8:R30" xr:uid="{821725DA-1C8D-4607-B263-8667040EBCBB}">
      <formula1>0</formula1>
    </dataValidation>
    <dataValidation type="list" allowBlank="1" showErrorMessage="1" errorTitle="Visa Player" error="Can only enter Y or leave blank" sqref="K8:M30" xr:uid="{AA248200-1260-4709-BE64-CF0E45156767}">
      <formula1>$K$7</formula1>
    </dataValidation>
    <dataValidation type="list" allowBlank="1" showInputMessage="1" showErrorMessage="1" sqref="O35:Q44 R45" xr:uid="{59851BEF-5DA8-462C-8564-947BCF6FB4F6}">
      <formula1>$P$34</formula1>
    </dataValidation>
    <dataValidation type="list" allowBlank="1" showErrorMessage="1" errorTitle="message x" sqref="N8:N30" xr:uid="{FE03D5CD-F557-468E-9AD9-0CFBBD7D303E}">
      <formula1>$AE$13:$AE$20</formula1>
    </dataValidation>
    <dataValidation type="list" allowBlank="1" showInputMessage="1" showErrorMessage="1" sqref="N8:N30" xr:uid="{2745F86A-643C-4457-A31B-0DB66D4B8330}">
      <formula1>$AE$13:$AE$20</formula1>
    </dataValidation>
  </dataValidations>
  <pageMargins left="0.25" right="0.25" top="0.75" bottom="0.75" header="0.3" footer="0.3"/>
  <pageSetup paperSize="9" scale="3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faf8b7e-44ba-4ff1-8de9-9cd5acd278f9">
      <Terms xmlns="http://schemas.microsoft.com/office/infopath/2007/PartnerControls"/>
    </lcf76f155ced4ddcb4097134ff3c332f>
    <TaxCatchAll xmlns="4a532925-4af9-422f-8a85-97f2acf47c6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ADB735CA84CE4DA31FADE11A284CBF" ma:contentTypeVersion="15" ma:contentTypeDescription="Create a new document." ma:contentTypeScope="" ma:versionID="5ad07324f0b63a47b4838f75d103ff24">
  <xsd:schema xmlns:xsd="http://www.w3.org/2001/XMLSchema" xmlns:xs="http://www.w3.org/2001/XMLSchema" xmlns:p="http://schemas.microsoft.com/office/2006/metadata/properties" xmlns:ns2="6faf8b7e-44ba-4ff1-8de9-9cd5acd278f9" xmlns:ns3="4a532925-4af9-422f-8a85-97f2acf47c6d" targetNamespace="http://schemas.microsoft.com/office/2006/metadata/properties" ma:root="true" ma:fieldsID="2bd4faf845117d4090728ec8d64b5514" ns2:_="" ns3:_="">
    <xsd:import namespace="6faf8b7e-44ba-4ff1-8de9-9cd5acd278f9"/>
    <xsd:import namespace="4a532925-4af9-422f-8a85-97f2acf47c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af8b7e-44ba-4ff1-8de9-9cd5acd278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ba34e509-a37b-472f-9074-04bc51f759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532925-4af9-422f-8a85-97f2acf47c6d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bc585584-17ea-4d6b-bd08-de3b7c6c2c8d}" ma:internalName="TaxCatchAll" ma:showField="CatchAllData" ma:web="4a532925-4af9-422f-8a85-97f2acf47c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AFFC7A-AB6F-45EF-ADDA-BFFC23094AEA}">
  <ds:schemaRefs>
    <ds:schemaRef ds:uri="4a532925-4af9-422f-8a85-97f2acf47c6d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terms/"/>
    <ds:schemaRef ds:uri="6faf8b7e-44ba-4ff1-8de9-9cd5acd278f9"/>
  </ds:schemaRefs>
</ds:datastoreItem>
</file>

<file path=customXml/itemProps2.xml><?xml version="1.0" encoding="utf-8"?>
<ds:datastoreItem xmlns:ds="http://schemas.openxmlformats.org/officeDocument/2006/customXml" ds:itemID="{2BAB771B-8B3B-4A39-9195-33DD419F2D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E04FEAC-21FE-4302-B620-1FE621D5FA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af8b7e-44ba-4ff1-8de9-9cd5acd278f9"/>
    <ds:schemaRef ds:uri="4a532925-4af9-422f-8a85-97f2acf47c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Player Points System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andrewp@footballnsw.com.au</dc:creator>
  <cp:keywords/>
  <dc:description/>
  <cp:lastModifiedBy>Andrew Peachey</cp:lastModifiedBy>
  <cp:revision/>
  <dcterms:created xsi:type="dcterms:W3CDTF">2018-09-19T01:07:04Z</dcterms:created>
  <dcterms:modified xsi:type="dcterms:W3CDTF">2024-10-01T03:04:26Z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0x01010047ADB735CA84CE4DA31FADE11A284CBF</vt:lpwstr>
  </property>
  <property fmtid="{D5CDD505-2E9C-101B-9397-08002B2CF9AE}" pid="3" name="Order">
    <vt:r8>18566800</vt:r8>
  </property>
  <property fmtid="{D5CDD505-2E9C-101B-9397-08002B2CF9AE}" pid="4" name="MediaServiceImageTags">
    <vt:lpwstr/>
  </property>
</Properties>
</file>